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Zastávky Zahradn..." sheetId="2" r:id="rId2"/>
    <sheet name="ON - Ostatní náklady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101 - Zastávky Zahradn...'!$C$92:$K$591</definedName>
    <definedName name="_xlnm.Print_Area" localSheetId="1">'SO 101 - Zastávky Zahradn...'!$C$4:$J$39,'SO 101 - Zastávky Zahradn...'!$C$45:$J$74,'SO 101 - Zastávky Zahradn...'!$C$80:$K$591</definedName>
    <definedName name="_xlnm.Print_Titles" localSheetId="1">'SO 101 - Zastávky Zahradn...'!$92:$92</definedName>
    <definedName name="_xlnm._FilterDatabase" localSheetId="2" hidden="1">'ON - Ostatní náklady'!$C$83:$K$115</definedName>
    <definedName name="_xlnm.Print_Area" localSheetId="2">'ON - Ostatní náklady'!$C$4:$J$39,'ON - Ostatní náklady'!$C$45:$J$65,'ON - Ostatní náklady'!$C$71:$K$115</definedName>
    <definedName name="_xlnm.Print_Titles" localSheetId="2">'ON - Ostatní náklady'!$83:$83</definedName>
    <definedName name="_xlnm._FilterDatabase" localSheetId="3" hidden="1">'VRN - Vedlejší rozpočtové...'!$C$82:$K$93</definedName>
    <definedName name="_xlnm.Print_Area" localSheetId="3">'VRN - Vedlejší rozpočtové...'!$C$4:$J$39,'VRN - Vedlejší rozpočtové...'!$C$45:$J$64,'VRN - Vedlejší rozpočtové...'!$C$70:$K$93</definedName>
    <definedName name="_xlnm.Print_Titles" localSheetId="3">'VRN - Vedlejší rozpočtové...'!$82:$82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P89"/>
  <c r="P88"/>
  <c r="BI86"/>
  <c r="BH86"/>
  <c r="BG86"/>
  <c r="BF86"/>
  <c r="T86"/>
  <c r="T85"/>
  <c r="T84"/>
  <c r="T83"/>
  <c r="R86"/>
  <c r="R85"/>
  <c r="R84"/>
  <c r="R83"/>
  <c r="P86"/>
  <c r="P85"/>
  <c r="P84"/>
  <c r="P83"/>
  <c i="1" r="AU57"/>
  <c i="4"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3" r="J37"/>
  <c r="J36"/>
  <c i="1" r="AY56"/>
  <c i="3" r="J35"/>
  <c i="1" r="AX56"/>
  <c i="3"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81"/>
  <c r="J17"/>
  <c r="J12"/>
  <c r="J52"/>
  <c r="E7"/>
  <c r="E74"/>
  <c i="2" r="J37"/>
  <c r="J36"/>
  <c i="1" r="AY55"/>
  <c i="2" r="J35"/>
  <c i="1" r="AX55"/>
  <c i="2" r="BI588"/>
  <c r="BH588"/>
  <c r="BG588"/>
  <c r="BF588"/>
  <c r="T588"/>
  <c r="R588"/>
  <c r="P588"/>
  <c r="BI584"/>
  <c r="BH584"/>
  <c r="BG584"/>
  <c r="BF584"/>
  <c r="T584"/>
  <c r="R584"/>
  <c r="P584"/>
  <c r="BI579"/>
  <c r="BH579"/>
  <c r="BG579"/>
  <c r="BF579"/>
  <c r="T579"/>
  <c r="R579"/>
  <c r="P579"/>
  <c r="BI574"/>
  <c r="BH574"/>
  <c r="BG574"/>
  <c r="BF574"/>
  <c r="T574"/>
  <c r="R574"/>
  <c r="P574"/>
  <c r="BI569"/>
  <c r="BH569"/>
  <c r="BG569"/>
  <c r="BF569"/>
  <c r="T569"/>
  <c r="R569"/>
  <c r="P569"/>
  <c r="BI563"/>
  <c r="BH563"/>
  <c r="BG563"/>
  <c r="BF563"/>
  <c r="T563"/>
  <c r="R563"/>
  <c r="P563"/>
  <c r="BI561"/>
  <c r="BH561"/>
  <c r="BG561"/>
  <c r="BF561"/>
  <c r="T561"/>
  <c r="R561"/>
  <c r="P561"/>
  <c r="BI557"/>
  <c r="BH557"/>
  <c r="BG557"/>
  <c r="BF557"/>
  <c r="T557"/>
  <c r="R557"/>
  <c r="P557"/>
  <c r="BI553"/>
  <c r="BH553"/>
  <c r="BG553"/>
  <c r="BF553"/>
  <c r="T553"/>
  <c r="R553"/>
  <c r="P553"/>
  <c r="BI551"/>
  <c r="BH551"/>
  <c r="BG551"/>
  <c r="BF551"/>
  <c r="T551"/>
  <c r="R551"/>
  <c r="P551"/>
  <c r="BI546"/>
  <c r="BH546"/>
  <c r="BG546"/>
  <c r="BF546"/>
  <c r="T546"/>
  <c r="R546"/>
  <c r="P546"/>
  <c r="BI542"/>
  <c r="BH542"/>
  <c r="BG542"/>
  <c r="BF542"/>
  <c r="T542"/>
  <c r="R542"/>
  <c r="P542"/>
  <c r="BI537"/>
  <c r="BH537"/>
  <c r="BG537"/>
  <c r="BF537"/>
  <c r="T537"/>
  <c r="R537"/>
  <c r="P537"/>
  <c r="BI533"/>
  <c r="BH533"/>
  <c r="BG533"/>
  <c r="BF533"/>
  <c r="T533"/>
  <c r="R533"/>
  <c r="P533"/>
  <c r="BI528"/>
  <c r="BH528"/>
  <c r="BG528"/>
  <c r="BF528"/>
  <c r="T528"/>
  <c r="R528"/>
  <c r="P528"/>
  <c r="BI524"/>
  <c r="BH524"/>
  <c r="BG524"/>
  <c r="BF524"/>
  <c r="T524"/>
  <c r="R524"/>
  <c r="P524"/>
  <c r="BI518"/>
  <c r="BH518"/>
  <c r="BG518"/>
  <c r="BF518"/>
  <c r="T518"/>
  <c r="R518"/>
  <c r="P518"/>
  <c r="BI514"/>
  <c r="BH514"/>
  <c r="BG514"/>
  <c r="BF514"/>
  <c r="T514"/>
  <c r="R514"/>
  <c r="P514"/>
  <c r="BI510"/>
  <c r="BH510"/>
  <c r="BG510"/>
  <c r="BF510"/>
  <c r="T510"/>
  <c r="R510"/>
  <c r="P510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78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6"/>
  <c r="BH466"/>
  <c r="BG466"/>
  <c r="BF466"/>
  <c r="T466"/>
  <c r="R466"/>
  <c r="P466"/>
  <c r="BI460"/>
  <c r="BH460"/>
  <c r="BG460"/>
  <c r="BF460"/>
  <c r="T460"/>
  <c r="R460"/>
  <c r="P460"/>
  <c r="BI456"/>
  <c r="BH456"/>
  <c r="BG456"/>
  <c r="BF456"/>
  <c r="T456"/>
  <c r="R456"/>
  <c r="P456"/>
  <c r="BI453"/>
  <c r="BH453"/>
  <c r="BG453"/>
  <c r="BF453"/>
  <c r="T453"/>
  <c r="R453"/>
  <c r="P453"/>
  <c r="BI447"/>
  <c r="BH447"/>
  <c r="BG447"/>
  <c r="BF447"/>
  <c r="T447"/>
  <c r="R447"/>
  <c r="P447"/>
  <c r="BI446"/>
  <c r="BH446"/>
  <c r="BG446"/>
  <c r="BF446"/>
  <c r="T446"/>
  <c r="R446"/>
  <c r="P446"/>
  <c r="BI442"/>
  <c r="BH442"/>
  <c r="BG442"/>
  <c r="BF442"/>
  <c r="T442"/>
  <c r="R442"/>
  <c r="P442"/>
  <c r="BI440"/>
  <c r="BH440"/>
  <c r="BG440"/>
  <c r="BF440"/>
  <c r="T440"/>
  <c r="R440"/>
  <c r="P440"/>
  <c r="BI435"/>
  <c r="BH435"/>
  <c r="BG435"/>
  <c r="BF435"/>
  <c r="T435"/>
  <c r="R435"/>
  <c r="P435"/>
  <c r="BI433"/>
  <c r="BH433"/>
  <c r="BG433"/>
  <c r="BF433"/>
  <c r="T433"/>
  <c r="R433"/>
  <c r="P433"/>
  <c r="BI429"/>
  <c r="BH429"/>
  <c r="BG429"/>
  <c r="BF429"/>
  <c r="T429"/>
  <c r="R429"/>
  <c r="P429"/>
  <c r="BI423"/>
  <c r="BH423"/>
  <c r="BG423"/>
  <c r="BF423"/>
  <c r="T423"/>
  <c r="R423"/>
  <c r="P423"/>
  <c r="BI417"/>
  <c r="BH417"/>
  <c r="BG417"/>
  <c r="BF417"/>
  <c r="T417"/>
  <c r="R417"/>
  <c r="P417"/>
  <c r="BI413"/>
  <c r="BH413"/>
  <c r="BG413"/>
  <c r="BF413"/>
  <c r="T413"/>
  <c r="R413"/>
  <c r="P413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8"/>
  <c r="BH338"/>
  <c r="BG338"/>
  <c r="BF338"/>
  <c r="T338"/>
  <c r="R338"/>
  <c r="P338"/>
  <c r="BI333"/>
  <c r="BH333"/>
  <c r="BG333"/>
  <c r="BF333"/>
  <c r="T333"/>
  <c r="R333"/>
  <c r="P333"/>
  <c r="BI332"/>
  <c r="BH332"/>
  <c r="BG332"/>
  <c r="BF332"/>
  <c r="T332"/>
  <c r="R332"/>
  <c r="P332"/>
  <c r="BI327"/>
  <c r="BH327"/>
  <c r="BG327"/>
  <c r="BF327"/>
  <c r="T327"/>
  <c r="R327"/>
  <c r="P327"/>
  <c r="BI326"/>
  <c r="BH326"/>
  <c r="BG326"/>
  <c r="BF326"/>
  <c r="T326"/>
  <c r="R326"/>
  <c r="P326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07"/>
  <c r="BH307"/>
  <c r="BG307"/>
  <c r="BF307"/>
  <c r="T307"/>
  <c r="T306"/>
  <c r="R307"/>
  <c r="R306"/>
  <c r="P307"/>
  <c r="P306"/>
  <c r="BI301"/>
  <c r="BH301"/>
  <c r="BG301"/>
  <c r="BF301"/>
  <c r="T301"/>
  <c r="R301"/>
  <c r="P301"/>
  <c r="BI296"/>
  <c r="BH296"/>
  <c r="BG296"/>
  <c r="BF296"/>
  <c r="T296"/>
  <c r="R296"/>
  <c r="P296"/>
  <c r="BI289"/>
  <c r="BH289"/>
  <c r="BG289"/>
  <c r="BF289"/>
  <c r="T289"/>
  <c r="R289"/>
  <c r="P289"/>
  <c r="BI282"/>
  <c r="BH282"/>
  <c r="BG282"/>
  <c r="BF282"/>
  <c r="T282"/>
  <c r="R282"/>
  <c r="P282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0"/>
  <c r="BH260"/>
  <c r="BG260"/>
  <c r="BF260"/>
  <c r="T260"/>
  <c r="R260"/>
  <c r="P260"/>
  <c r="BI254"/>
  <c r="BH254"/>
  <c r="BG254"/>
  <c r="BF254"/>
  <c r="T254"/>
  <c r="R254"/>
  <c r="P254"/>
  <c r="BI248"/>
  <c r="BH248"/>
  <c r="BG248"/>
  <c r="BF248"/>
  <c r="T248"/>
  <c r="R248"/>
  <c r="P248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J89"/>
  <c r="F89"/>
  <c r="F87"/>
  <c r="E85"/>
  <c r="J54"/>
  <c r="F54"/>
  <c r="F52"/>
  <c r="E50"/>
  <c r="J24"/>
  <c r="E24"/>
  <c r="J90"/>
  <c r="J23"/>
  <c r="J18"/>
  <c r="E18"/>
  <c r="F90"/>
  <c r="J17"/>
  <c r="J12"/>
  <c r="J87"/>
  <c r="E7"/>
  <c r="E83"/>
  <c i="1" r="L50"/>
  <c r="AM50"/>
  <c r="AM49"/>
  <c r="L49"/>
  <c r="AM47"/>
  <c r="L47"/>
  <c r="L45"/>
  <c r="L44"/>
  <c i="2" r="BK557"/>
  <c r="J495"/>
  <c r="BK466"/>
  <c r="BK442"/>
  <c r="BK417"/>
  <c r="J382"/>
  <c r="J332"/>
  <c r="J289"/>
  <c r="J234"/>
  <c r="BK185"/>
  <c r="BK136"/>
  <c r="BK104"/>
  <c r="BK579"/>
  <c r="J533"/>
  <c r="J499"/>
  <c r="J435"/>
  <c r="BK402"/>
  <c r="BK375"/>
  <c r="J338"/>
  <c r="BK289"/>
  <c r="J229"/>
  <c r="J185"/>
  <c r="J156"/>
  <c r="BK124"/>
  <c i="3" r="BK112"/>
  <c r="J109"/>
  <c r="J93"/>
  <c i="4" r="F37"/>
  <c i="2" r="J466"/>
  <c r="J442"/>
  <c r="J408"/>
  <c r="J372"/>
  <c r="J339"/>
  <c r="BK307"/>
  <c r="BK238"/>
  <c r="BK203"/>
  <c r="J172"/>
  <c r="J124"/>
  <c r="J561"/>
  <c r="J537"/>
  <c r="BK506"/>
  <c r="BK487"/>
  <c r="J396"/>
  <c r="J364"/>
  <c r="J574"/>
  <c r="BK542"/>
  <c r="J524"/>
  <c r="J506"/>
  <c r="J478"/>
  <c r="J456"/>
  <c r="BK446"/>
  <c r="J433"/>
  <c r="BK411"/>
  <c r="J402"/>
  <c r="J375"/>
  <c r="BK357"/>
  <c r="J342"/>
  <c r="BK326"/>
  <c r="BK301"/>
  <c r="BK269"/>
  <c r="J221"/>
  <c r="J199"/>
  <c r="BK160"/>
  <c r="BK144"/>
  <c r="BK120"/>
  <c r="BK96"/>
  <c r="BK584"/>
  <c r="BK574"/>
  <c r="J542"/>
  <c r="BK518"/>
  <c r="BK491"/>
  <c r="BK478"/>
  <c r="BK423"/>
  <c r="J411"/>
  <c r="BK382"/>
  <c r="BK369"/>
  <c r="BK351"/>
  <c r="BK332"/>
  <c r="BK316"/>
  <c r="J277"/>
  <c r="BK254"/>
  <c r="BK221"/>
  <c r="J203"/>
  <c r="BK162"/>
  <c r="J140"/>
  <c r="J108"/>
  <c i="3" r="J107"/>
  <c r="BK114"/>
  <c r="BK97"/>
  <c i="4" r="BK92"/>
  <c r="BK86"/>
  <c i="2" r="J553"/>
  <c r="BK528"/>
  <c r="BK510"/>
  <c r="J487"/>
  <c r="J470"/>
  <c r="BK456"/>
  <c r="J446"/>
  <c r="J423"/>
  <c r="BK404"/>
  <c r="BK392"/>
  <c r="BK365"/>
  <c r="J345"/>
  <c r="BK327"/>
  <c r="BK296"/>
  <c r="BK248"/>
  <c r="J225"/>
  <c r="BK196"/>
  <c r="J162"/>
  <c r="J148"/>
  <c r="J116"/>
  <c r="J579"/>
  <c r="J546"/>
  <c r="BK514"/>
  <c r="J503"/>
  <c r="BK474"/>
  <c r="BK413"/>
  <c r="J392"/>
  <c r="J378"/>
  <c r="J357"/>
  <c r="BK546"/>
  <c r="BK483"/>
  <c r="BK453"/>
  <c r="J429"/>
  <c r="BK388"/>
  <c r="BK364"/>
  <c r="BK318"/>
  <c r="J254"/>
  <c r="J206"/>
  <c r="J166"/>
  <c r="J128"/>
  <c r="J588"/>
  <c r="J557"/>
  <c r="J510"/>
  <c r="BK433"/>
  <c r="J388"/>
  <c r="J360"/>
  <c r="J321"/>
  <c r="J248"/>
  <c r="BK206"/>
  <c r="BK172"/>
  <c r="J132"/>
  <c r="J96"/>
  <c i="3" r="J95"/>
  <c r="BK87"/>
  <c i="2" r="BK561"/>
  <c r="BK537"/>
  <c r="BK503"/>
  <c r="J474"/>
  <c r="J447"/>
  <c r="BK435"/>
  <c r="BK378"/>
  <c r="J354"/>
  <c r="BK321"/>
  <c r="BK273"/>
  <c r="J210"/>
  <c r="J180"/>
  <c r="BK132"/>
  <c i="1" r="AS54"/>
  <c i="2" r="BK429"/>
  <c r="J404"/>
  <c r="BK372"/>
  <c r="BK563"/>
  <c r="BK533"/>
  <c r="J514"/>
  <c r="J491"/>
  <c r="BK470"/>
  <c r="J460"/>
  <c r="BK447"/>
  <c r="BK440"/>
  <c r="J406"/>
  <c r="BK383"/>
  <c r="J369"/>
  <c r="J351"/>
  <c r="BK338"/>
  <c r="J312"/>
  <c r="BK277"/>
  <c r="J241"/>
  <c r="J213"/>
  <c r="BK193"/>
  <c r="J176"/>
  <c r="J152"/>
  <c r="J112"/>
  <c r="BK588"/>
  <c r="J584"/>
  <c r="J569"/>
  <c r="J551"/>
  <c r="BK524"/>
  <c r="J483"/>
  <c r="BK406"/>
  <c r="J384"/>
  <c r="J365"/>
  <c r="BK342"/>
  <c r="J326"/>
  <c r="J301"/>
  <c r="J269"/>
  <c r="BK234"/>
  <c r="BK213"/>
  <c r="J196"/>
  <c r="BK180"/>
  <c r="BK148"/>
  <c r="BK116"/>
  <c r="J100"/>
  <c i="3" r="J99"/>
  <c r="BK91"/>
  <c r="J102"/>
  <c i="4" r="BK89"/>
  <c i="2" r="BK569"/>
  <c r="BK551"/>
  <c r="J518"/>
  <c r="BK499"/>
  <c r="J479"/>
  <c r="BK460"/>
  <c r="J453"/>
  <c r="J440"/>
  <c r="J413"/>
  <c r="BK396"/>
  <c r="BK384"/>
  <c r="BK360"/>
  <c r="BK333"/>
  <c r="J316"/>
  <c r="BK282"/>
  <c r="BK260"/>
  <c r="BK217"/>
  <c r="J189"/>
  <c r="BK156"/>
  <c r="BK140"/>
  <c r="BK108"/>
  <c r="BK100"/>
  <c r="J563"/>
  <c r="BK553"/>
  <c r="J528"/>
  <c r="BK495"/>
  <c r="BK479"/>
  <c r="J417"/>
  <c r="BK408"/>
  <c r="J383"/>
  <c r="BK354"/>
  <c r="BK345"/>
  <c r="BK339"/>
  <c r="J333"/>
  <c r="J327"/>
  <c r="J318"/>
  <c r="BK312"/>
  <c r="J307"/>
  <c r="J296"/>
  <c r="J282"/>
  <c r="J273"/>
  <c r="J260"/>
  <c r="BK241"/>
  <c r="J238"/>
  <c r="BK229"/>
  <c r="BK225"/>
  <c r="J217"/>
  <c r="BK210"/>
  <c r="BK199"/>
  <c r="J193"/>
  <c r="BK189"/>
  <c r="BK176"/>
  <c r="BK166"/>
  <c r="J160"/>
  <c r="BK152"/>
  <c r="J144"/>
  <c r="J136"/>
  <c r="BK128"/>
  <c r="J120"/>
  <c r="BK112"/>
  <c r="J104"/>
  <c i="3" r="J114"/>
  <c r="BK109"/>
  <c r="BK102"/>
  <c r="J97"/>
  <c r="BK93"/>
  <c r="J112"/>
  <c r="BK107"/>
  <c r="BK95"/>
  <c i="4" r="J92"/>
  <c r="J86"/>
  <c i="3" r="J87"/>
  <c r="BK99"/>
  <c r="J91"/>
  <c i="4" r="J89"/>
  <c i="2" l="1" r="R240"/>
  <c r="BK95"/>
  <c r="J95"/>
  <c r="J61"/>
  <c r="R95"/>
  <c r="P95"/>
  <c r="T95"/>
  <c r="BK233"/>
  <c r="J233"/>
  <c r="J62"/>
  <c r="P233"/>
  <c r="R233"/>
  <c r="T233"/>
  <c r="BK240"/>
  <c r="J240"/>
  <c r="J63"/>
  <c r="P240"/>
  <c r="BK259"/>
  <c r="J259"/>
  <c r="J64"/>
  <c r="T259"/>
  <c r="BK311"/>
  <c r="J311"/>
  <c r="J66"/>
  <c r="R311"/>
  <c r="BK350"/>
  <c r="J350"/>
  <c r="J67"/>
  <c r="T350"/>
  <c r="P509"/>
  <c r="T509"/>
  <c r="P550"/>
  <c r="T550"/>
  <c r="BK556"/>
  <c r="J556"/>
  <c r="J71"/>
  <c r="R556"/>
  <c r="R555"/>
  <c r="P568"/>
  <c r="P567"/>
  <c r="T568"/>
  <c r="T567"/>
  <c i="3" r="P86"/>
  <c r="T86"/>
  <c r="BK106"/>
  <c r="J106"/>
  <c r="J63"/>
  <c r="R106"/>
  <c r="BK111"/>
  <c r="J111"/>
  <c r="J64"/>
  <c r="R111"/>
  <c i="2" r="T240"/>
  <c r="P259"/>
  <c r="R259"/>
  <c r="P311"/>
  <c r="T311"/>
  <c r="P350"/>
  <c r="R350"/>
  <c r="BK509"/>
  <c r="J509"/>
  <c r="J68"/>
  <c r="R509"/>
  <c r="BK550"/>
  <c r="J550"/>
  <c r="J69"/>
  <c r="R550"/>
  <c r="P556"/>
  <c r="P555"/>
  <c r="T556"/>
  <c r="T555"/>
  <c r="BK568"/>
  <c r="J568"/>
  <c r="J73"/>
  <c r="R568"/>
  <c r="R567"/>
  <c i="3" r="BK86"/>
  <c r="J86"/>
  <c r="J61"/>
  <c r="R86"/>
  <c r="R85"/>
  <c r="R84"/>
  <c r="P106"/>
  <c r="T106"/>
  <c r="P111"/>
  <c r="T111"/>
  <c i="2" r="BK306"/>
  <c r="J306"/>
  <c r="J65"/>
  <c i="3" r="BK101"/>
  <c r="J101"/>
  <c r="J62"/>
  <c i="4" r="BK85"/>
  <c r="J85"/>
  <c r="J61"/>
  <c r="BK88"/>
  <c r="J88"/>
  <c r="J62"/>
  <c r="BK91"/>
  <c r="J91"/>
  <c r="J63"/>
  <c r="E48"/>
  <c r="J52"/>
  <c r="F55"/>
  <c r="J55"/>
  <c r="BE86"/>
  <c r="BE89"/>
  <c r="BE92"/>
  <c i="1" r="BD57"/>
  <c i="2" r="BK94"/>
  <c r="J94"/>
  <c r="J60"/>
  <c i="3" r="E48"/>
  <c r="F55"/>
  <c r="J78"/>
  <c r="J81"/>
  <c r="BE87"/>
  <c r="BE93"/>
  <c r="BE95"/>
  <c r="BE97"/>
  <c r="BE99"/>
  <c r="BE91"/>
  <c r="BE102"/>
  <c r="BE107"/>
  <c r="BE109"/>
  <c r="BE112"/>
  <c r="BE114"/>
  <c i="2" r="J52"/>
  <c r="F55"/>
  <c r="J55"/>
  <c r="BE108"/>
  <c r="BE116"/>
  <c r="BE120"/>
  <c r="BE128"/>
  <c r="BE140"/>
  <c r="BE148"/>
  <c r="BE156"/>
  <c r="BE162"/>
  <c r="BE166"/>
  <c r="BE172"/>
  <c r="BE176"/>
  <c r="BE180"/>
  <c r="BE189"/>
  <c r="BE203"/>
  <c r="BE206"/>
  <c r="BE221"/>
  <c r="BE238"/>
  <c r="BE254"/>
  <c r="BE273"/>
  <c r="BE277"/>
  <c r="BE282"/>
  <c r="BE301"/>
  <c r="BE316"/>
  <c r="BE318"/>
  <c r="BE327"/>
  <c r="BE332"/>
  <c r="BE339"/>
  <c r="BE351"/>
  <c r="BE354"/>
  <c r="BE357"/>
  <c r="BE372"/>
  <c r="BE392"/>
  <c r="BE402"/>
  <c r="BE404"/>
  <c r="BE406"/>
  <c r="BE411"/>
  <c r="BE423"/>
  <c r="BE429"/>
  <c r="BE474"/>
  <c r="BE478"/>
  <c r="BE479"/>
  <c r="BE487"/>
  <c r="BE491"/>
  <c r="BE503"/>
  <c r="BE514"/>
  <c r="BE518"/>
  <c r="BE546"/>
  <c r="BE551"/>
  <c r="BE561"/>
  <c r="BE569"/>
  <c r="BE574"/>
  <c r="BE579"/>
  <c r="BE584"/>
  <c r="BE588"/>
  <c r="E48"/>
  <c r="BE96"/>
  <c r="BE100"/>
  <c r="BE104"/>
  <c r="BE112"/>
  <c r="BE124"/>
  <c r="BE132"/>
  <c r="BE136"/>
  <c r="BE144"/>
  <c r="BE152"/>
  <c r="BE160"/>
  <c r="BE185"/>
  <c r="BE193"/>
  <c r="BE196"/>
  <c r="BE199"/>
  <c r="BE210"/>
  <c r="BE213"/>
  <c r="BE217"/>
  <c r="BE225"/>
  <c r="BE229"/>
  <c r="BE234"/>
  <c r="BE241"/>
  <c r="BE248"/>
  <c r="BE260"/>
  <c r="BE269"/>
  <c r="BE289"/>
  <c r="BE296"/>
  <c r="BE307"/>
  <c r="BE312"/>
  <c r="BE321"/>
  <c r="BE326"/>
  <c r="BE333"/>
  <c r="BE338"/>
  <c r="BE342"/>
  <c r="BE345"/>
  <c r="BE360"/>
  <c r="BE364"/>
  <c r="BE365"/>
  <c r="BE369"/>
  <c r="BE375"/>
  <c r="BE378"/>
  <c r="BE382"/>
  <c r="BE383"/>
  <c r="BE384"/>
  <c r="BE388"/>
  <c r="BE396"/>
  <c r="BE408"/>
  <c r="BE413"/>
  <c r="BE417"/>
  <c r="BE433"/>
  <c r="BE435"/>
  <c r="BE440"/>
  <c r="BE442"/>
  <c r="BE446"/>
  <c r="BE447"/>
  <c r="BE453"/>
  <c r="BE456"/>
  <c r="BE460"/>
  <c r="BE466"/>
  <c r="BE470"/>
  <c r="BE483"/>
  <c r="BE495"/>
  <c r="BE499"/>
  <c r="BE506"/>
  <c r="BE510"/>
  <c r="BE524"/>
  <c r="BE528"/>
  <c r="BE533"/>
  <c r="BE537"/>
  <c r="BE542"/>
  <c r="BE553"/>
  <c r="BE557"/>
  <c r="BE563"/>
  <c i="3" r="F36"/>
  <c i="1" r="BC56"/>
  <c i="4" r="F34"/>
  <c i="1" r="BA57"/>
  <c i="4" r="J34"/>
  <c i="1" r="AW57"/>
  <c i="4" r="F36"/>
  <c i="1" r="BC57"/>
  <c i="2" r="J34"/>
  <c i="1" r="AW55"/>
  <c i="2" r="F35"/>
  <c i="1" r="BB55"/>
  <c i="2" r="F37"/>
  <c i="1" r="BD55"/>
  <c i="3" r="F35"/>
  <c i="1" r="BB56"/>
  <c i="3" r="J34"/>
  <c i="1" r="AW56"/>
  <c i="4" r="F35"/>
  <c i="1" r="BB57"/>
  <c i="2" r="F34"/>
  <c i="1" r="BA55"/>
  <c i="3" r="F37"/>
  <c i="1" r="BD56"/>
  <c i="3" r="F34"/>
  <c i="1" r="BA56"/>
  <c i="2" r="F36"/>
  <c i="1" r="BC55"/>
  <c i="3" l="1" r="P85"/>
  <c r="P84"/>
  <c i="1" r="AU56"/>
  <c i="2" r="T94"/>
  <c r="T93"/>
  <c r="P94"/>
  <c r="P93"/>
  <c i="1" r="AU55"/>
  <c i="2" r="R94"/>
  <c r="R93"/>
  <c i="3" r="T85"/>
  <c r="T84"/>
  <c i="2" r="BK567"/>
  <c r="J567"/>
  <c r="J72"/>
  <c i="3" r="BK85"/>
  <c r="J85"/>
  <c r="J60"/>
  <c i="2" r="BK555"/>
  <c r="J555"/>
  <c r="J70"/>
  <c i="4" r="BK84"/>
  <c r="J84"/>
  <c r="J60"/>
  <c i="2" r="BK93"/>
  <c r="J93"/>
  <c r="J59"/>
  <c r="F33"/>
  <c i="1" r="AZ55"/>
  <c i="4" r="J33"/>
  <c i="1" r="AV57"/>
  <c r="AT57"/>
  <c i="2" r="J33"/>
  <c i="1" r="AV55"/>
  <c r="AT55"/>
  <c i="3" r="F33"/>
  <c i="1" r="AZ56"/>
  <c i="3" r="J33"/>
  <c i="1" r="AV56"/>
  <c r="AT56"/>
  <c i="4" r="F33"/>
  <c i="1" r="AZ57"/>
  <c r="BB54"/>
  <c r="W31"/>
  <c r="BD54"/>
  <c r="W33"/>
  <c r="BA54"/>
  <c r="W30"/>
  <c r="BC54"/>
  <c r="W32"/>
  <c i="3" l="1" r="BK84"/>
  <c r="J84"/>
  <c i="4" r="BK83"/>
  <c r="J83"/>
  <c r="J59"/>
  <c i="1" r="AU54"/>
  <c r="AW54"/>
  <c r="AK30"/>
  <c i="2" r="J30"/>
  <c i="1" r="AG55"/>
  <c r="AZ54"/>
  <c r="W29"/>
  <c i="3" r="J30"/>
  <c i="1" r="AG56"/>
  <c r="AX54"/>
  <c r="AY54"/>
  <c i="3" l="1" r="J39"/>
  <c r="J59"/>
  <c i="2" r="J39"/>
  <c i="1" r="AN55"/>
  <c r="AN56"/>
  <c i="4" r="J30"/>
  <c i="1" r="AG57"/>
  <c r="AG54"/>
  <c r="AK26"/>
  <c r="AV54"/>
  <c r="AK29"/>
  <c r="AK35"/>
  <c i="4" l="1" r="J39"/>
  <c i="1" r="AN57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<sst xmlns="http://schemas.openxmlformats.org/spreadsheetml/2006/main">
  <si>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</si>
  <si>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</si>
  <si>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</si>
  <si>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</si>
  <si>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</si>
  <si>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{131089e4-934f-473d-9e1a-ae94e06efeee}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</si>
  <si>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</si>
  <si>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</si>
  <si>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</si>
  <si>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</si>
  <si>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</si>
  <si>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</si>
  <si>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</si>
  <si>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</si>
  <si>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25052025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</si>
  <si>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</si>
  <si>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</si>
  <si>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Zastávky Zahradníčkova</t>
  </si>
  <si>
    <t>KSO:</t>
  </si>
  <si>
    <t/>
  </si>
  <si>
    <t>CC-CZ:</t>
  </si>
  <si>
    <t>Místo:</t>
  </si>
  <si>
    <t xml:space="preserve"> </t>
  </si>
  <si>
    <t>Datum:</t>
  </si>
  <si>
    <t>25. 5. 2025</t>
  </si>
  <si>
    <t>Zadavatel:</t>
  </si>
  <si>
    <t>IČ:</t>
  </si>
  <si>
    <t>00063631</t>
  </si>
  <si>
    <t>Městská část Praha 5, Nám. 14 října č.4, Praha 5</t>
  </si>
  <si>
    <t>DIČ:</t>
  </si>
  <si>
    <t>CZ00063631</t>
  </si>
  <si>
    <t>Účastník:</t>
  </si>
  <si>
    <t>Vyplň údaj</t>
  </si>
  <si>
    <t>Projektant:</t>
  </si>
  <si>
    <t>02406659</t>
  </si>
  <si>
    <t>Ing. Michal David, Nežárská 616, Praha 9</t>
  </si>
  <si>
    <t>CZ02406659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</si>
  <si>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</si>
  <si>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</si>
  <si>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</si>
  <si>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</si>
  <si>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</si>
  <si>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</si>
  <si>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</si>
  <si>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</si>
  <si>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</si>
  <si>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</si>
  <si>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</si>
  <si>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</si>
  <si>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</si>
  <si>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</si>
  <si>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</si>
  <si>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</si>
  <si>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</si>
  <si>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</si>
  <si>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</si>
  <si>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</si>
  <si>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</si>
  <si>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</si>
  <si>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</si>
  <si>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</si>
  <si>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</si>
  <si>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</si>
  <si>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</si>
  <si>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</si>
  <si>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</si>
  <si>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</si>
  <si>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</si>
  <si>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</si>
  <si>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</si>
  <si>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</si>
  <si>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</si>
  <si>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</si>
  <si>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</si>
  <si>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</si>
  <si>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</si>
  <si>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</si>
  <si>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</si>
  <si>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</si>
  <si>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</si>
  <si>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</si>
  <si>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STA</t>
  </si>
  <si>
    <t>1</t>
  </si>
  <si>
    <t>{49362f0d-7492-4b1f-a932-0ad3bb751dfa}</t>
  </si>
  <si>
    <t>2</t>
  </si>
  <si>
    <t>ON</t>
  </si>
  <si>
    <t>Ostatní náklady</t>
  </si>
  <si>
    <t>{369fa14d-dd3e-48ab-aad2-7d31246cfc21}</t>
  </si>
  <si>
    <t>VRN</t>
  </si>
  <si>
    <t>Vedlejší rozpočtové náklady</t>
  </si>
  <si>
    <t>{4dc97006-9407-47b3-affc-c9fe8973b33e}</t>
  </si>
  <si>
    <t>KRYCÍ LIST SOUPISU PRACÍ</t>
  </si>
  <si>
    <t>Objekt:</t>
  </si>
  <si>
    <t>SO 101 - Zastávky Zahradníčkova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</si>
  <si>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</si>
  <si>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</si>
  <si>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</si>
  <si>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</si>
  <si>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</si>
  <si>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</si>
  <si>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</si>
  <si>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</si>
  <si>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</si>
  <si>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</si>
  <si>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</si>
  <si>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</si>
  <si>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</si>
  <si>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</si>
  <si>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</si>
  <si>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</si>
  <si>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M - Práce a dodávky M</t>
  </si>
  <si>
    <t xml:space="preserve">    46-M - Zemní práce při 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</si>
  <si>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</si>
  <si>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</si>
  <si>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</si>
  <si>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</si>
  <si>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</si>
  <si>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</si>
  <si>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</si>
  <si>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</si>
  <si>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</si>
  <si>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</si>
  <si>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</si>
  <si>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</si>
  <si>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</si>
  <si>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</si>
  <si>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</si>
  <si>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</si>
  <si>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</si>
  <si>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</si>
  <si>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</si>
  <si>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</si>
  <si>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</si>
  <si>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2025 01</t>
  </si>
  <si>
    <t>4</t>
  </si>
  <si>
    <t>500381324</t>
  </si>
  <si>
    <t>Online PSC</t>
  </si>
  <si>
    <t>https://podminky.urs.cz/item/CS_URS_2025_01/111211101</t>
  </si>
  <si>
    <t>VV</t>
  </si>
  <si>
    <t>"kácení náletových dřevin, vč. odstranění pařezů a likvidace dřevní hmoty" 20</t>
  </si>
  <si>
    <t>Součet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</si>
  <si>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</si>
  <si>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</si>
  <si>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-231740555</t>
  </si>
  <si>
    <t>https://podminky.urs.cz/item/CS_URS_2025_01/113106123</t>
  </si>
  <si>
    <t>"odstranění konstrukce chodníku bet. dlažba tl. 60 mm" 1,3</t>
  </si>
  <si>
    <t>3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</si>
  <si>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</si>
  <si>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</si>
  <si>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1718608917</t>
  </si>
  <si>
    <t>https://podminky.urs.cz/item/CS_URS_2025_01/113107122</t>
  </si>
  <si>
    <t>"odstranění konstrukce asfaltového chodníku - štěrkodrť tl. 150 mm" 11,5</t>
  </si>
  <si>
    <t>1052283897</t>
  </si>
  <si>
    <t>"odstranění konstrukce chodníku bet. dlažba tl. 60 mm - štěrkodrť tl. 150 mm" 1,3</t>
  </si>
  <si>
    <t>5</t>
  </si>
  <si>
    <t>113107130</t>
  </si>
  <si>
    <t>Odstranění podkladů nebo krytů ručně s přemístěním hmot na skládku na vzdálenost do 3 m nebo s naložením na dopravní prostředek z betonu prostého, o tl. vrstvy do 100 mm</t>
  </si>
  <si>
    <t>449006311</t>
  </si>
  <si>
    <t>https://podminky.urs.cz/item/CS_URS_2025_01/113107130</t>
  </si>
  <si>
    <t>"odstranění konstrukce asfaltového chodníku - beton tl. 100 mm" 11,5</t>
  </si>
  <si>
    <t>6</t>
  </si>
  <si>
    <t>692131527</t>
  </si>
  <si>
    <t>"odstranění konstrukce chodníku bet. dlažba tl. 60 mm - beton tl. 80 mm" 1,3</t>
  </si>
  <si>
    <t>7</t>
  </si>
  <si>
    <t>113107141</t>
  </si>
  <si>
    <t>Odstranění podkladů nebo krytů ručně s přemístěním hmot na skládku na vzdálenost do 3 m nebo s naložením na dopravní prostředek živičných, o tl. vrstvy do 50 mm</t>
  </si>
  <si>
    <t>847484471</t>
  </si>
  <si>
    <t>https://podminky.urs.cz/item/CS_URS_2025_01/113107141</t>
  </si>
  <si>
    <t>"odstranění konstrukce asfaltového chodníku - asfalt tl. 40 mm" 11,5</t>
  </si>
  <si>
    <t>8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</si>
  <si>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</si>
  <si>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</si>
  <si>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-2082969286</t>
  </si>
  <si>
    <t>https://podminky.urs.cz/item/CS_URS_2025_01/113107322</t>
  </si>
  <si>
    <t>"odstranění konstrukce asfaltové vozovky - štěrkodrť tl. 150 mm" 35,6</t>
  </si>
  <si>
    <t>9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</si>
  <si>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</si>
  <si>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</si>
  <si>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-1753968278</t>
  </si>
  <si>
    <t>https://podminky.urs.cz/item/CS_URS_2025_01/113107331</t>
  </si>
  <si>
    <t>"odstranění konstrukce asfaltové vozovky - beton tl. 150 mm" 35,6</t>
  </si>
  <si>
    <t>10</t>
  </si>
  <si>
    <t>113107343</t>
  </si>
  <si>
    <t>Odstranění podkladů nebo krytů strojně plochy jednotlivě do 50 m2 s přemístěním hmot na skládku na vzdálenost do 3 m nebo s naložením na dopravní prostředek živičných, o tl. vrstvy přes 100 do 150 mm</t>
  </si>
  <si>
    <t>304234291</t>
  </si>
  <si>
    <t>https://podminky.urs.cz/item/CS_URS_2025_01/113107343</t>
  </si>
  <si>
    <t>"odstranění konstrukce asfaltové vozovky - asfalt tl. 150 mm" 35,6</t>
  </si>
  <si>
    <t>11</t>
  </si>
  <si>
    <t>113154512</t>
  </si>
  <si>
    <t>Frézování živičného podkladu nebo krytu s naložením hmot na dopravní prostředek plochy do 500 m2 pruhu šířky do 0,5 m, tloušťky vrstvy 40 mm</t>
  </si>
  <si>
    <t>-1753268027</t>
  </si>
  <si>
    <t>https://podminky.urs.cz/item/CS_URS_2025_01/113154512</t>
  </si>
  <si>
    <t>"frézování asf. tl. 40 mm" 8,8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</si>
  <si>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</si>
  <si>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</si>
  <si>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</si>
  <si>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-1010781930</t>
  </si>
  <si>
    <t>https://podminky.urs.cz/item/CS_URS_2025_01/113202111</t>
  </si>
  <si>
    <t>"odstranění žul. krajníků, očištění a odvoz do skladu TSK (8,7), a 7 m se zpětně použije" 15,7</t>
  </si>
  <si>
    <t>13</t>
  </si>
  <si>
    <t>113203111</t>
  </si>
  <si>
    <t>Vytrhání obrub s vybouráním lože, s přemístěním hmot na skládku na vzdálenost do 3 m nebo s naložením na dopravní prostředek z dlažebních kostek</t>
  </si>
  <si>
    <t>1000005770</t>
  </si>
  <si>
    <t>https://podminky.urs.cz/item/CS_URS_2025_01/113203111</t>
  </si>
  <si>
    <t>"odstranění jednořádky žulové kostky, kostka bude očištěna a odvezena do skladu TSK" 34</t>
  </si>
  <si>
    <t>14</t>
  </si>
  <si>
    <t>121151113</t>
  </si>
  <si>
    <t>Sejmutí ornice strojně při souvislé ploše přes 100 do 500 m2, tl. vrstvy do 200 mm</t>
  </si>
  <si>
    <t>-1852688060</t>
  </si>
  <si>
    <t>https://podminky.urs.cz/item/CS_URS_2025_01/121151113</t>
  </si>
  <si>
    <t>"odhumusování - sejmutí ornice tl. 200 mm, část zeminy bude odvezena na mezideponii (34,920m2)" 174,6</t>
  </si>
  <si>
    <t>15</t>
  </si>
  <si>
    <t>122211101</t>
  </si>
  <si>
    <t>Odkopávky a prokopávky ručně zapažené i nezapažené v hornině třídy těžitelnosti I skupiny 3</t>
  </si>
  <si>
    <t>m3</t>
  </si>
  <si>
    <t>-714438278</t>
  </si>
  <si>
    <t>https://podminky.urs.cz/item/CS_URS_2025_01/122211101</t>
  </si>
  <si>
    <t>"výkop v zemině tř. 3" 25</t>
  </si>
  <si>
    <t>16</t>
  </si>
  <si>
    <t>161151103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</si>
  <si>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</si>
  <si>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-2132504789</t>
  </si>
  <si>
    <t>https://podminky.urs.cz/item/CS_URS_2025_01/161151103</t>
  </si>
  <si>
    <t>"svislé přemístění výkopku" 25</t>
  </si>
  <si>
    <t>17</t>
  </si>
  <si>
    <t>162301501</t>
  </si>
  <si>
    <t>Vodorovné přemístění smýcených křovin do průměru kmene 100 mm na vzdálenost do 5 000 m</t>
  </si>
  <si>
    <t>-871255457</t>
  </si>
  <si>
    <t>https://podminky.urs.cz/item/CS_URS_2025_01/162301501</t>
  </si>
  <si>
    <t>18</t>
  </si>
  <si>
    <t>162301981</t>
  </si>
  <si>
    <t>Vodorovné přemístění smýcených křovin Příplatek k ceně za každých dalších i započatých 1 000 m</t>
  </si>
  <si>
    <t>-73151441</t>
  </si>
  <si>
    <t>https://podminky.urs.cz/item/CS_URS_2025_01/162301981</t>
  </si>
  <si>
    <t>20,000</t>
  </si>
  <si>
    <t>19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</si>
  <si>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</si>
  <si>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</si>
  <si>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-884858450</t>
  </si>
  <si>
    <t>https://podminky.urs.cz/item/CS_URS_2025_01/162351103</t>
  </si>
  <si>
    <t>"odvoz zeminy na mezideponii" 34,92*0,2</t>
  </si>
  <si>
    <t>"odvoz zeminy zpět na stavbu" 34,92*0,2</t>
  </si>
  <si>
    <t>"výkop" 25</t>
  </si>
  <si>
    <t>20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</si>
  <si>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</si>
  <si>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</si>
  <si>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-198226629</t>
  </si>
  <si>
    <t>https://podminky.urs.cz/item/CS_URS_2025_01/162351104</t>
  </si>
  <si>
    <t>"odvoz zeminy na skládku" 139,68*0,2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</si>
  <si>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</si>
  <si>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</si>
  <si>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-195150228</t>
  </si>
  <si>
    <t>https://podminky.urs.cz/item/CS_URS_2025_01/162751117</t>
  </si>
  <si>
    <t>22</t>
  </si>
  <si>
    <t>167151101</t>
  </si>
  <si>
    <t>Nakládání, skládání a překládání neulehlého výkopku nebo sypaniny strojně nakládání, množství do 100 m3, z horniny třídy těžitelnosti I, skupiny 1 až 3</t>
  </si>
  <si>
    <t>259552155</t>
  </si>
  <si>
    <t>https://podminky.urs.cz/item/CS_URS_2025_01/167151101</t>
  </si>
  <si>
    <t>"naložení zeminy z deponie na stavbu" 34,92*0,2</t>
  </si>
  <si>
    <t>23</t>
  </si>
  <si>
    <t>171201231</t>
  </si>
  <si>
    <t>Poplatek za uložení stavebního odpadu na recyklační skládce (skládkovné) zeminy a kamení zatříděného do Katalogu odpadů pod kódem 17 05 04</t>
  </si>
  <si>
    <t>t</t>
  </si>
  <si>
    <t>-124939753</t>
  </si>
  <si>
    <t>https://podminky.urs.cz/item/CS_URS_2025_01/171201231</t>
  </si>
  <si>
    <t>"odvoz zeminy na skládku" 139,68*0,2*1,8</t>
  </si>
  <si>
    <t>24</t>
  </si>
  <si>
    <t>171251201</t>
  </si>
  <si>
    <t>Uložení sypaniny na skládky nebo meziskládky bez hutnění s upravením uložené sypaniny do předepsaného tvaru</t>
  </si>
  <si>
    <t>-460359327</t>
  </si>
  <si>
    <t>https://podminky.urs.cz/item/CS_URS_2025_01/171251201</t>
  </si>
  <si>
    <t>139,68*0,2</t>
  </si>
  <si>
    <t>25</t>
  </si>
  <si>
    <t>17415110R</t>
  </si>
  <si>
    <t>Zásyp sypaninou z jakékoliv horniny strojně s uložením výkopku ve vrstvách se zhutněním s urovnáním povrchu zásypu</t>
  </si>
  <si>
    <t>-1224722644</t>
  </si>
  <si>
    <t>"násyp" 55</t>
  </si>
  <si>
    <t>26</t>
  </si>
  <si>
    <t>M</t>
  </si>
  <si>
    <t>10364100</t>
  </si>
  <si>
    <t>zemina pro terénní úpravy - tříděná</t>
  </si>
  <si>
    <t>517725972</t>
  </si>
  <si>
    <t>"nákup vhodné zeminy do násypů" 30*1,8</t>
  </si>
  <si>
    <t>27</t>
  </si>
  <si>
    <t>181311103</t>
  </si>
  <si>
    <t>Rozprostření a urovnání ornice v rovině nebo ve svahu sklonu do 1:5 ručně při souvislé ploše, tl. vrstvy do 200 mm</t>
  </si>
  <si>
    <t>-1085810297</t>
  </si>
  <si>
    <t>https://podminky.urs.cz/item/CS_URS_2025_01/181311103</t>
  </si>
  <si>
    <t>"ohumusování v tl. 200 mm" 123,7</t>
  </si>
  <si>
    <t>28</t>
  </si>
  <si>
    <t>10364101</t>
  </si>
  <si>
    <t>zemina pro terénní úpravy - ornice</t>
  </si>
  <si>
    <t>-321550742</t>
  </si>
  <si>
    <t>24,74*1,8</t>
  </si>
  <si>
    <t>29</t>
  </si>
  <si>
    <t>181411131</t>
  </si>
  <si>
    <t>Založení trávníku na půdě předem připravené plochy do 1000 m2 výsevem včetně utažení parkového v rovině nebo na svahu do 1:5</t>
  </si>
  <si>
    <t>-455616105</t>
  </si>
  <si>
    <t>https://podminky.urs.cz/item/CS_URS_2025_01/181411131</t>
  </si>
  <si>
    <t>"založení trávníku" 123,7</t>
  </si>
  <si>
    <t>30</t>
  </si>
  <si>
    <t>00572410</t>
  </si>
  <si>
    <t>osivo směs travní parková</t>
  </si>
  <si>
    <t>kg</t>
  </si>
  <si>
    <t>1648763492</t>
  </si>
  <si>
    <t>123,7*0,02 "Přepočtené koeficientem množství</t>
  </si>
  <si>
    <t>31</t>
  </si>
  <si>
    <t>181912111</t>
  </si>
  <si>
    <t>Úprava pláně vyrovnáním výškových rozdílů ručně v hornině třídy těžitelnosti I skupiny 3 bez zhutnění</t>
  </si>
  <si>
    <t>-128044401</t>
  </si>
  <si>
    <t>https://podminky.urs.cz/item/CS_URS_2025_01/181912111</t>
  </si>
  <si>
    <t>"vnější oprava zeleně" 123,7</t>
  </si>
  <si>
    <t>32</t>
  </si>
  <si>
    <t>181912112</t>
  </si>
  <si>
    <t>Úprava pláně vyrovnáním výškových rozdílů ručně v hornině třídy těžitelnosti I skupiny 3 se zhutněním</t>
  </si>
  <si>
    <t>1725334092</t>
  </si>
  <si>
    <t>https://podminky.urs.cz/item/CS_URS_2025_01/181912112</t>
  </si>
  <si>
    <t>"úprava pláně" 101,1</t>
  </si>
  <si>
    <t>33</t>
  </si>
  <si>
    <t>182112121</t>
  </si>
  <si>
    <t>Svahování trvalých svahů do projektovaných profilů ručně s potřebným přemístěním výkopku při svahování v zářezech v hornině třídy těžitelnosti I skupiny 3</t>
  </si>
  <si>
    <t>-76522587</t>
  </si>
  <si>
    <t>https://podminky.urs.cz/item/CS_URS_2025_01/182112121</t>
  </si>
  <si>
    <t>"svahování" 123,7</t>
  </si>
  <si>
    <t>34</t>
  </si>
  <si>
    <t>184802111</t>
  </si>
  <si>
    <t>Chemické odplevelení půdy před založením kultury, trávníku nebo zpevněných ploch o výměře jednotlivě přes 20 m2 v rovině nebo na svahu do 1:5 postřikem na široko</t>
  </si>
  <si>
    <t>109650948</t>
  </si>
  <si>
    <t>https://podminky.urs.cz/item/CS_URS_2025_01/184802111</t>
  </si>
  <si>
    <t>123,7</t>
  </si>
  <si>
    <t>35</t>
  </si>
  <si>
    <t>184818232</t>
  </si>
  <si>
    <t>Ochrana kmene bedněním před poškozením stavebním provozem zřízení včetně odstranění výšky bednění do 2 m průměru kmene přes 300 do 500 mm</t>
  </si>
  <si>
    <t>kus</t>
  </si>
  <si>
    <t>1271227376</t>
  </si>
  <si>
    <t>https://podminky.urs.cz/item/CS_URS_2025_01/184818232</t>
  </si>
  <si>
    <t>"ochrana stromů bedněním z prken s polystyrénam do v. 2 m" 5</t>
  </si>
  <si>
    <t>Svislé a kompletní konstrukce</t>
  </si>
  <si>
    <t>36</t>
  </si>
  <si>
    <t>339921132</t>
  </si>
  <si>
    <t>Osazování palisád betonových v řadě se zabetonováním výšky palisády přes 500 do 1000 mm</t>
  </si>
  <si>
    <t>971392568</t>
  </si>
  <si>
    <t>https://podminky.urs.cz/item/CS_URS_2025_01/339921132</t>
  </si>
  <si>
    <t>"osazení bet. palisády 160 x 160 x 600 mm" 8</t>
  </si>
  <si>
    <t>37</t>
  </si>
  <si>
    <t>59229007</t>
  </si>
  <si>
    <t>palisáda hranatá betonová 160x160mm v 600mm přírodní</t>
  </si>
  <si>
    <t>-440460005</t>
  </si>
  <si>
    <t>8*5,715 'Přepočtené koeficientem množství</t>
  </si>
  <si>
    <t>Vodorovné konstrukce</t>
  </si>
  <si>
    <t>38</t>
  </si>
  <si>
    <t>451457777</t>
  </si>
  <si>
    <t>Podklad nebo lože pod dlažbu (přídlažbu) v ploše vodorovné nebo ve sklonu do 1:5, tloušťky od 30 do 50 mm z cementové malty</t>
  </si>
  <si>
    <t>-1405964269</t>
  </si>
  <si>
    <t>https://podminky.urs.cz/item/CS_URS_2025_01/451457777</t>
  </si>
  <si>
    <t xml:space="preserve">"dlážděný kryt pro nevidomé v asfaltu - TYP B" </t>
  </si>
  <si>
    <t>"bet. dlažba pro nevidomé červená tl. 60 mm, lože ze suché cem. malty tl. 80 mm" 9,4</t>
  </si>
  <si>
    <t xml:space="preserve">"kontrastní pruh - TYP C" </t>
  </si>
  <si>
    <t>"bet. dlažba 200 x 100 mm červená tl. 60 mm, lože ze suché cem. malty tl. 80 mm" 6,7</t>
  </si>
  <si>
    <t>39</t>
  </si>
  <si>
    <t>451573111</t>
  </si>
  <si>
    <t>Lože pod potrubí, stoky a drobné objekty v otevřeném výkopu z písku a štěrkopísku do 63 mm</t>
  </si>
  <si>
    <t>-490860508</t>
  </si>
  <si>
    <t>https://podminky.urs.cz/item/CS_URS_2025_01/451573111</t>
  </si>
  <si>
    <t>"zatrubnění příkopu"</t>
  </si>
  <si>
    <t xml:space="preserve">"štěrkopískové lože tl. 100 mm" 20*1 </t>
  </si>
  <si>
    <t>"štěrkopískové lože pro žlab tl. 100 mm" 3,8*0,5</t>
  </si>
  <si>
    <t>40</t>
  </si>
  <si>
    <t>452311151</t>
  </si>
  <si>
    <t>Podkladní a zajišťovací konstrukce z betonu prostého v otevřeném výkopu bez zvýšených nároků na prostředí desky pod potrubí, stoky a drobné objekty z betonu tř. C 20/25</t>
  </si>
  <si>
    <t>-917235541</t>
  </si>
  <si>
    <t>https://podminky.urs.cz/item/CS_URS_2025_01/452311151</t>
  </si>
  <si>
    <t>"betonová trubka bude uložena do lože z betonu C20/25 n XF3 tl. 150 mm" 3</t>
  </si>
  <si>
    <t>Komunikace pozemní</t>
  </si>
  <si>
    <t>41</t>
  </si>
  <si>
    <t>564851011</t>
  </si>
  <si>
    <t>Podklad ze štěrkodrti ŠD s rozprostřením a zhutněním plochy jednotlivě do 100 m2, po zhutnění tl. 150 mm</t>
  </si>
  <si>
    <t>-1702292811</t>
  </si>
  <si>
    <t>https://podminky.urs.cz/item/CS_URS_2025_01/564851011</t>
  </si>
  <si>
    <t>"konstrukce asfaltového chodníku - TYP A"</t>
  </si>
  <si>
    <t>"štěrkodrť ŠDa 0/32 tl. 150 mm" 85</t>
  </si>
  <si>
    <t>"dlážděný kryt pro nevidomé v asfaltu - TYP B"</t>
  </si>
  <si>
    <t>"štěrkodrť ŠDa 0/32 tl. 150 mm" 9,4</t>
  </si>
  <si>
    <t>"štěrkodrť ŠDa 0/32 tl. 150 mm" 6,7</t>
  </si>
  <si>
    <t>42</t>
  </si>
  <si>
    <t>56712211R</t>
  </si>
  <si>
    <t>Podklad ze směsi stmelené cementem SC bez dilatačních spár, s rozprostřením a zhutněním SC C 8/10 (KSC I), po zhutnění tl. 120 mm</t>
  </si>
  <si>
    <t>-1113173748</t>
  </si>
  <si>
    <t>https://podminky.urs.cz/item/CS_URS_2025_01/56712211R</t>
  </si>
  <si>
    <t>"směs stmalená cementem SC 0/32 C8/10 tl. 100 mm" 85</t>
  </si>
  <si>
    <t>43</t>
  </si>
  <si>
    <t>578142115</t>
  </si>
  <si>
    <t>Litý asfalt MA 8 (LAJ) s rozprostřením z nemodifikovaného asfaltu v pruhu šířky do 3 m tl. 40 mm</t>
  </si>
  <si>
    <t>304954604</t>
  </si>
  <si>
    <t>https://podminky.urs.cz/item/CS_URS_2025_01/578142115</t>
  </si>
  <si>
    <t>"litý asfalt MA 8 III tl. 40 mm" 85</t>
  </si>
  <si>
    <t>44</t>
  </si>
  <si>
    <t>578143113</t>
  </si>
  <si>
    <t>Litý asfalt MA 11 (LAS) s rozprostřením z nemodifikovaného asfaltu v pruhu šířky do 3 m tl. 40 mm</t>
  </si>
  <si>
    <t>574647032</t>
  </si>
  <si>
    <t>https://podminky.urs.cz/item/CS_URS_2025_01/578143113</t>
  </si>
  <si>
    <t>"oprava povrchu vozovky - TYP D"</t>
  </si>
  <si>
    <t>"litý asfalt MA 11 II tl. 40 mm" 8,8</t>
  </si>
  <si>
    <t>45</t>
  </si>
  <si>
    <t>578901111</t>
  </si>
  <si>
    <t>Zdrsňovací posyp litého asfaltu z kameniva drobného drceného obaleného asfaltem se zaválcováním a s odstraněním přebytečného materiálu z povrchu, v množství 4 kg/m2</t>
  </si>
  <si>
    <t>-1579923642</t>
  </si>
  <si>
    <t>https://podminky.urs.cz/item/CS_URS_2025_01/578901111</t>
  </si>
  <si>
    <t>"zdrsňující posyp 2/4" 8,8</t>
  </si>
  <si>
    <t>"zdrsňující posyp 2/4" 85</t>
  </si>
  <si>
    <t>46</t>
  </si>
  <si>
    <t>596841120</t>
  </si>
  <si>
    <t>Kladení dlažby z betonových nebo kameninových dlaždic komunikací pro pěší s vyplněním spár a se smetením přebytečného materiálu na vzdálenost do 3 m s ložem z cementové malty tl. do 30 mm velikosti dlaždic do 0,09 m2 (bez zámku), pro plochy do 50 m2</t>
  </si>
  <si>
    <t>1440848444</t>
  </si>
  <si>
    <t>https://podminky.urs.cz/item/CS_URS_2025_01/596841120</t>
  </si>
  <si>
    <t>47</t>
  </si>
  <si>
    <t>59245006</t>
  </si>
  <si>
    <t>dlažba pro nevidomé betonová 200x100mm tl 60mm barevná</t>
  </si>
  <si>
    <t>693137765</t>
  </si>
  <si>
    <t>9,4*1,02 'Přepočtené koeficientem množství</t>
  </si>
  <si>
    <t>48</t>
  </si>
  <si>
    <t>59245008</t>
  </si>
  <si>
    <t>dlažba skladebná betonová 200x100mm tl 60mm barevná</t>
  </si>
  <si>
    <t>1642290620</t>
  </si>
  <si>
    <t>6,7*1,02 'Přepočtené koeficientem množství</t>
  </si>
  <si>
    <t>Úpravy povrchů, podlahy a osazování výplní</t>
  </si>
  <si>
    <t>49</t>
  </si>
  <si>
    <t>915241111</t>
  </si>
  <si>
    <t>Bezpečnostní barevný povrch vozovek červený pro podklad asfaltový</t>
  </si>
  <si>
    <t>-32563775</t>
  </si>
  <si>
    <t>https://podminky.urs.cz/item/CS_URS_2025_01/915241111</t>
  </si>
  <si>
    <t>"nátěr červenou barvou na asfalt" 7</t>
  </si>
  <si>
    <t>Trubní vedení</t>
  </si>
  <si>
    <t>50</t>
  </si>
  <si>
    <t>812392121</t>
  </si>
  <si>
    <t>Montáž potrubí z trub betonových hrdlových v otevřeném výkopu ve sklonu do 20 % s integrovaným pryžovým těsněním DN 400</t>
  </si>
  <si>
    <t>-1965704469</t>
  </si>
  <si>
    <t>https://podminky.urs.cz/item/CS_URS_2025_01/812392121</t>
  </si>
  <si>
    <t>"zatrubnění příkopu - betonová trubka DN300" 26,61</t>
  </si>
  <si>
    <t>51</t>
  </si>
  <si>
    <t>59223020</t>
  </si>
  <si>
    <t>trouba betonová hrdlová DN 300</t>
  </si>
  <si>
    <t>1188548326</t>
  </si>
  <si>
    <t>26,61*1,01 'Přepočtené koeficientem množství</t>
  </si>
  <si>
    <t>52</t>
  </si>
  <si>
    <t>83137219R</t>
  </si>
  <si>
    <t>Montáž potrubí z trub DN 300</t>
  </si>
  <si>
    <t>1228457642</t>
  </si>
  <si>
    <t>"napojení trubky DN300 do šachty" 2</t>
  </si>
  <si>
    <t>53</t>
  </si>
  <si>
    <t>894410003</t>
  </si>
  <si>
    <t>Osazení betonových dílců šachet kanalizačních dno DN 800, výšky 1000 mm</t>
  </si>
  <si>
    <t>575188859</t>
  </si>
  <si>
    <t>https://podminky.urs.cz/item/CS_URS_2025_01/894410003</t>
  </si>
  <si>
    <t>"revizní šachta na zatrubněném příkopu"</t>
  </si>
  <si>
    <t>"spodní díl TBZ-Q.1 800/920/120" 1</t>
  </si>
  <si>
    <t>54</t>
  </si>
  <si>
    <t>59224547</t>
  </si>
  <si>
    <t>dno betonové šachty DN 800 kanalizační výšky 100cm</t>
  </si>
  <si>
    <t>-953486387</t>
  </si>
  <si>
    <t>55</t>
  </si>
  <si>
    <t>894410301</t>
  </si>
  <si>
    <t>Osazení betonových dílců šachet kanalizačních deska zákrytová DN 800</t>
  </si>
  <si>
    <t>1393761183</t>
  </si>
  <si>
    <t>https://podminky.urs.cz/item/CS_URS_2025_01/894410301</t>
  </si>
  <si>
    <t>"zákrytová deska TBK-Q.1 800-625/180 D400" 1</t>
  </si>
  <si>
    <t>56</t>
  </si>
  <si>
    <t>59224538</t>
  </si>
  <si>
    <t>deska betonová zákrytová šachty DN 800 kanalizační 80/62,5x20cm</t>
  </si>
  <si>
    <t>1285724830</t>
  </si>
  <si>
    <t>57</t>
  </si>
  <si>
    <t>899104112</t>
  </si>
  <si>
    <t>Osazení poklopů šachtových litinových, ocelových nebo železobetonových včetně rámů pro třídu zatížení D400, E600</t>
  </si>
  <si>
    <t>1047501817</t>
  </si>
  <si>
    <t>https://podminky.urs.cz/item/CS_URS_2025_01/899104112</t>
  </si>
  <si>
    <t>"litinový poklop DN600 D400" 1</t>
  </si>
  <si>
    <t>58</t>
  </si>
  <si>
    <t>28661935</t>
  </si>
  <si>
    <t>poklop šachtový litinový DN 600 pro třídu zatížení D400</t>
  </si>
  <si>
    <t>1569050512</t>
  </si>
  <si>
    <t>59</t>
  </si>
  <si>
    <t>8992311-R</t>
  </si>
  <si>
    <t>Ochrana znaků inž.sítí</t>
  </si>
  <si>
    <t>kpl</t>
  </si>
  <si>
    <t>1341183559</t>
  </si>
  <si>
    <t>"ochrana stáv. znaků inž.sítí" 1</t>
  </si>
  <si>
    <t>60</t>
  </si>
  <si>
    <t>8992311-R.1</t>
  </si>
  <si>
    <t>Rektifikace znaků inž.sítí</t>
  </si>
  <si>
    <t>-729415523</t>
  </si>
  <si>
    <t>"rektifikace znaků inž.sítí" 1</t>
  </si>
  <si>
    <t>61</t>
  </si>
  <si>
    <t>899623161</t>
  </si>
  <si>
    <t>Obetonování potrubí nebo zdiva stok betonem prostým v otevřeném výkopu, betonem tř. C 20/25</t>
  </si>
  <si>
    <t>-673178593</t>
  </si>
  <si>
    <t>https://podminky.urs.cz/item/CS_URS_2025_01/899623161</t>
  </si>
  <si>
    <t>"obetonování trubky betonem C20/25 n XF3" 4,5</t>
  </si>
  <si>
    <t>Ostatní konstrukce a práce, bourání</t>
  </si>
  <si>
    <t>62</t>
  </si>
  <si>
    <t>91112111R</t>
  </si>
  <si>
    <t>Montáž zábradlí ocelového přichyceného chemickou kotvou do ocelové patky</t>
  </si>
  <si>
    <t>-1630268700</t>
  </si>
  <si>
    <t>"montáž bezpečnostního dvoumadlového zábradlí kotveného do ocelové patky na chemické kotvy" 2,4</t>
  </si>
  <si>
    <t>63</t>
  </si>
  <si>
    <t>5121412R</t>
  </si>
  <si>
    <t>dodávka ocelového zábradlí</t>
  </si>
  <si>
    <t>1047805628</t>
  </si>
  <si>
    <t>"dodávka ocelového zábradlí" 2,4</t>
  </si>
  <si>
    <t>64</t>
  </si>
  <si>
    <t>9121412-R</t>
  </si>
  <si>
    <t>Ochrana stožárů VO</t>
  </si>
  <si>
    <t>-95552902</t>
  </si>
  <si>
    <t>"ochrana stožárů VO " 1</t>
  </si>
  <si>
    <t>65</t>
  </si>
  <si>
    <t>912211131</t>
  </si>
  <si>
    <t>Montáž směrového sloupku plastového pružného - balisety přišroubováním k podkladu</t>
  </si>
  <si>
    <t>-723873003</t>
  </si>
  <si>
    <t>https://podminky.urs.cz/item/CS_URS_2025_01/912211131</t>
  </si>
  <si>
    <t>"osazení balisety v barvě zelené" 8</t>
  </si>
  <si>
    <t>66</t>
  </si>
  <si>
    <t>56288000</t>
  </si>
  <si>
    <t>sloupek plastový baliseta</t>
  </si>
  <si>
    <t>620423826</t>
  </si>
  <si>
    <t>67</t>
  </si>
  <si>
    <t>914111111</t>
  </si>
  <si>
    <t>Montáž svislé dopravní značky základní velikosti do 1 m2 objímkami na sloupky nebo konzoly</t>
  </si>
  <si>
    <t>-1235658213</t>
  </si>
  <si>
    <t>https://podminky.urs.cz/item/CS_URS_2025_01/914111111</t>
  </si>
  <si>
    <t>"nové SDZ" 6</t>
  </si>
  <si>
    <t>68</t>
  </si>
  <si>
    <t>40445600</t>
  </si>
  <si>
    <t>výstražné dopravní značky A1-A30, A33, A34 700mm</t>
  </si>
  <si>
    <t>-547520006</t>
  </si>
  <si>
    <t>"SDZ - A7b" 2</t>
  </si>
  <si>
    <t>69</t>
  </si>
  <si>
    <t>40445619</t>
  </si>
  <si>
    <t>zákazové, příkazové dopravní značky B1-B34, C1-15 500mm</t>
  </si>
  <si>
    <t>-727324712</t>
  </si>
  <si>
    <t>"SDZ - B20a" 2</t>
  </si>
  <si>
    <t>70</t>
  </si>
  <si>
    <t>40445621</t>
  </si>
  <si>
    <t>informativní značky provozní IP1-IP3, IP4b-IP7, IP10a, b 500x500mm</t>
  </si>
  <si>
    <t>97933848</t>
  </si>
  <si>
    <t>"SDZ - IP6" 2</t>
  </si>
  <si>
    <t>71</t>
  </si>
  <si>
    <t>914511111</t>
  </si>
  <si>
    <t>Montáž sloupku dopravních značek délky do 3,5 m do betonového základu</t>
  </si>
  <si>
    <t>1667075030</t>
  </si>
  <si>
    <t>https://podminky.urs.cz/item/CS_URS_2025_01/914511111</t>
  </si>
  <si>
    <t>"nové SDZ sloupky" 4</t>
  </si>
  <si>
    <t>72</t>
  </si>
  <si>
    <t>40445230</t>
  </si>
  <si>
    <t>sloupek pro dopravní značku Zn D 70mm v 3,5m</t>
  </si>
  <si>
    <t>793931301</t>
  </si>
  <si>
    <t>73</t>
  </si>
  <si>
    <t>40445254</t>
  </si>
  <si>
    <t>víčko plastové na sloupek D 70mm</t>
  </si>
  <si>
    <t>-1372087945</t>
  </si>
  <si>
    <t>74</t>
  </si>
  <si>
    <t>915111111</t>
  </si>
  <si>
    <t>Vodorovné dopravní značení stříkané barvou dělící čára šířky 125 mm souvislá bílá základní</t>
  </si>
  <si>
    <t>1303923616</t>
  </si>
  <si>
    <t>https://podminky.urs.cz/item/CS_URS_2025_01/915111111</t>
  </si>
  <si>
    <t>"VDZ - V4" 48,2</t>
  </si>
  <si>
    <t>75</t>
  </si>
  <si>
    <t>915121111</t>
  </si>
  <si>
    <t>Vodorovné dopravní značení stříkané barvou vodící čára bílá šířky 250 mm souvislá základní</t>
  </si>
  <si>
    <t>739643020</t>
  </si>
  <si>
    <t>https://podminky.urs.cz/item/CS_URS_2025_01/915121111</t>
  </si>
  <si>
    <t>"VDZ - V4" 36</t>
  </si>
  <si>
    <t>76</t>
  </si>
  <si>
    <t>915121121</t>
  </si>
  <si>
    <t>Vodorovné dopravní značení stříkané barvou vodící čára bílá šířky 250 mm přerušovaná základní</t>
  </si>
  <si>
    <t>1854516915</t>
  </si>
  <si>
    <t>https://podminky.urs.cz/item/CS_URS_2025_01/915121121</t>
  </si>
  <si>
    <t>"VDZ - V10d" 32,9</t>
  </si>
  <si>
    <t>77</t>
  </si>
  <si>
    <t>915131111</t>
  </si>
  <si>
    <t>Vodorovné dopravní značení stříkané barvou přechody pro chodce, šipky, symboly bílé základní</t>
  </si>
  <si>
    <t>1913208418</t>
  </si>
  <si>
    <t>https://podminky.urs.cz/item/CS_URS_2025_01/915131111</t>
  </si>
  <si>
    <t>"VDZ - V13" 4,3</t>
  </si>
  <si>
    <t>"VDZ - V7a" 12</t>
  </si>
  <si>
    <t>"VDZ - V11a" 13,7</t>
  </si>
  <si>
    <t>78</t>
  </si>
  <si>
    <t>915211112</t>
  </si>
  <si>
    <t>Vodorovné dopravní značení stříkaným plastem dělící čára šířky 125 mm souvislá bílá retroreflexní</t>
  </si>
  <si>
    <t>-1915340458</t>
  </si>
  <si>
    <t>https://podminky.urs.cz/item/CS_URS_2025_01/915211112</t>
  </si>
  <si>
    <t>79</t>
  </si>
  <si>
    <t>915221112</t>
  </si>
  <si>
    <t>Vodorovné dopravní značení stříkaným plastem vodící čára bílá šířky 250 mm souvislá retroreflexní</t>
  </si>
  <si>
    <t>-1531632036</t>
  </si>
  <si>
    <t>https://podminky.urs.cz/item/CS_URS_2025_01/915221112</t>
  </si>
  <si>
    <t>80</t>
  </si>
  <si>
    <t>915221122</t>
  </si>
  <si>
    <t>Vodorovné dopravní značení stříkaným plastem vodící čára bílá šířky 250 mm přerušovaná retroreflexní</t>
  </si>
  <si>
    <t>-961281693</t>
  </si>
  <si>
    <t>https://podminky.urs.cz/item/CS_URS_2025_01/915221122</t>
  </si>
  <si>
    <t>81</t>
  </si>
  <si>
    <t>91522311R</t>
  </si>
  <si>
    <t>Orientační prvky pro nevidomé z plastu na pozemních komunikacích a komunikacích pro pěší varovný pás</t>
  </si>
  <si>
    <t>-106673331</t>
  </si>
  <si>
    <t>"dodávka a montáž nalepovacího pásu MEDIALINE" 1</t>
  </si>
  <si>
    <t>82</t>
  </si>
  <si>
    <t>915231112</t>
  </si>
  <si>
    <t>Vodorovné dopravní značení stříkaným plastem přechody pro chodce, šipky, symboly nápisy bílé retroreflexní</t>
  </si>
  <si>
    <t>2016964657</t>
  </si>
  <si>
    <t>https://podminky.urs.cz/item/CS_URS_2025_01/915231112</t>
  </si>
  <si>
    <t>83</t>
  </si>
  <si>
    <t>915311111</t>
  </si>
  <si>
    <t>Vodorovné značení předformovaným termoplastem dopravní značky barevné velikosti do 1 m2</t>
  </si>
  <si>
    <t>-1744030555</t>
  </si>
  <si>
    <t>https://podminky.urs.cz/item/CS_URS_2025_01/915311111</t>
  </si>
  <si>
    <t>"nápis BUS" 4</t>
  </si>
  <si>
    <t>84</t>
  </si>
  <si>
    <t>915611111</t>
  </si>
  <si>
    <t>Předznačení pro vodorovné značení stříkané barvou nebo prováděné z nátěrových hmot liniové dělicí čáry, vodicí proužky</t>
  </si>
  <si>
    <t>1818908562</t>
  </si>
  <si>
    <t>https://podminky.urs.cz/item/CS_URS_2025_01/915611111</t>
  </si>
  <si>
    <t>85</t>
  </si>
  <si>
    <t>915621111</t>
  </si>
  <si>
    <t>Předznačení pro vodorovné značení stříkané barvou nebo prováděné z nátěrových hmot plošné šipky, symboly, nápisy</t>
  </si>
  <si>
    <t>-563208127</t>
  </si>
  <si>
    <t>https://podminky.urs.cz/item/CS_URS_2025_01/915621111</t>
  </si>
  <si>
    <t>86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</si>
  <si>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</si>
  <si>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</si>
  <si>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1155943794</t>
  </si>
  <si>
    <t>https://podminky.urs.cz/item/CS_URS_2025_01/916231113</t>
  </si>
  <si>
    <t>"osazení sadového obrubníku bet. 80 x 200 mm" 31,6</t>
  </si>
  <si>
    <t>87</t>
  </si>
  <si>
    <t>59217018</t>
  </si>
  <si>
    <t>obrubník betonový chodníkový 1000x80x200mm</t>
  </si>
  <si>
    <t>1588080393</t>
  </si>
  <si>
    <t>31,6*1,02 'Přepočtené koeficientem množství</t>
  </si>
  <si>
    <t>88</t>
  </si>
  <si>
    <t>916241113</t>
  </si>
  <si>
    <t>Osazení obrubníku kamenného se zřízením lože, s vyplněním a zatřením spár cementovou maltou ležatého s boční opěrou z betonu prostého, do lože z betonu prostého</t>
  </si>
  <si>
    <t>1933113998</t>
  </si>
  <si>
    <t>https://podminky.urs.cz/item/CS_URS_2025_01/916241113</t>
  </si>
  <si>
    <t>"osazení žulového obrubníku OP6 150 x 250 mm" 33,7</t>
  </si>
  <si>
    <t>"osazení žulového krajníku KS3 130 x 200 mm, krajníky budou použity ze stavby" 7</t>
  </si>
  <si>
    <t>89</t>
  </si>
  <si>
    <t>58380007</t>
  </si>
  <si>
    <t>obrubník kamenný žulový přímý 1000x150x250mm</t>
  </si>
  <si>
    <t>1674153707</t>
  </si>
  <si>
    <t>33,7*1,02 'Přepočtené koeficientem množství</t>
  </si>
  <si>
    <t>90</t>
  </si>
  <si>
    <t>916782113</t>
  </si>
  <si>
    <t>Montáž zpomalovacího polštáře pravoúhlého délky přes 2 m</t>
  </si>
  <si>
    <t>-144790666</t>
  </si>
  <si>
    <t>https://podminky.urs.cz/item/CS_URS_2025_01/916782113</t>
  </si>
  <si>
    <t>"zpomalovací polštář 3000x1800x60 mm pro přejezdovou rychlost 30 km/h" 4</t>
  </si>
  <si>
    <t>91</t>
  </si>
  <si>
    <t>56288872</t>
  </si>
  <si>
    <t>polštář zpomalovací 1800x65x3000mm</t>
  </si>
  <si>
    <t>2018617615</t>
  </si>
  <si>
    <t>92</t>
  </si>
  <si>
    <t>916991121</t>
  </si>
  <si>
    <t>Lože pod obrubníky, krajníky nebo obruby z dlažebních kostek z betonu prostého</t>
  </si>
  <si>
    <t>1654468408</t>
  </si>
  <si>
    <t>https://podminky.urs.cz/item/CS_URS_2025_01/916991121</t>
  </si>
  <si>
    <t>"lože pod kam. obruby" 33,7*0,07</t>
  </si>
  <si>
    <t>"lože pod kam. krajníky" 7*0,04</t>
  </si>
  <si>
    <t>"lože pod bet. obruby sadové" 31,6*0,04</t>
  </si>
  <si>
    <t>93</t>
  </si>
  <si>
    <t>91941113R</t>
  </si>
  <si>
    <t>Čelo propustku včetně římsy z betonu železobetonového se zvýšenými nároky na prostředí, pro propustek z trub DN 300 až 500 mm</t>
  </si>
  <si>
    <t>-914373509</t>
  </si>
  <si>
    <t xml:space="preserve">"zhotovení ŽB čela propustku š. 0,3 m  z betonu C30/37-XF2, vyztuženou ocelovými pruty 10505 R s min. krytím 40 mm" 1</t>
  </si>
  <si>
    <t>94</t>
  </si>
  <si>
    <t>939591006</t>
  </si>
  <si>
    <t>Výztuž konstrukcí inženýrských staveb průměru do 12 mm, z oceli 10 505 (R) nebo BSt 500</t>
  </si>
  <si>
    <t>392105987</t>
  </si>
  <si>
    <t>https://podminky.urs.cz/item/CS_URS_2025_01/939591006</t>
  </si>
  <si>
    <t>"výztuž pro čelo propustku ocelovými pruty 10505 R" 0,096</t>
  </si>
  <si>
    <t>95</t>
  </si>
  <si>
    <t>919721000-1</t>
  </si>
  <si>
    <t>Separační vrstva - asfaltová lepenka</t>
  </si>
  <si>
    <t>1954167370</t>
  </si>
  <si>
    <t>"asf. lepenka" 8,8</t>
  </si>
  <si>
    <t>"asf. lepenka" 85</t>
  </si>
  <si>
    <t>96</t>
  </si>
  <si>
    <t>919735111</t>
  </si>
  <si>
    <t>Řezání stávajícího živičného krytu nebo podkladu hloubky do 50 mm</t>
  </si>
  <si>
    <t>1319973416</t>
  </si>
  <si>
    <t>https://podminky.urs.cz/item/CS_URS_2025_01/919735111</t>
  </si>
  <si>
    <t>"zaříznutí asfaltu do hl. tl. 40 mm" 48,2</t>
  </si>
  <si>
    <t>97</t>
  </si>
  <si>
    <t>919735112</t>
  </si>
  <si>
    <t>Řezání stávajícího živičného krytu nebo podkladu hloubky přes 50 do 100 mm</t>
  </si>
  <si>
    <t>-1378929992</t>
  </si>
  <si>
    <t>https://podminky.urs.cz/item/CS_URS_2025_01/919735112</t>
  </si>
  <si>
    <t>"zaříznutí asfaltu do hl. tl. 100 mm" 20,5</t>
  </si>
  <si>
    <t>98</t>
  </si>
  <si>
    <t>935112111</t>
  </si>
  <si>
    <t>Osazení betonového příkopového žlabu s vyplněním a zatřením spár cementovou maltou s ložem tl. 100 mm z betonu prostého z betonových příkopových tvárnic šířky do 500 mm</t>
  </si>
  <si>
    <t>-347244414</t>
  </si>
  <si>
    <t>https://podminky.urs.cz/item/CS_URS_2025_01/935112111</t>
  </si>
  <si>
    <t>"příkopové dílce TBM Q 30-300" 5</t>
  </si>
  <si>
    <t>99</t>
  </si>
  <si>
    <t>5922705R</t>
  </si>
  <si>
    <t>žlabovka příkopová betonová TBM Q 30-300</t>
  </si>
  <si>
    <t>-818426675</t>
  </si>
  <si>
    <t>100</t>
  </si>
  <si>
    <t>936104211</t>
  </si>
  <si>
    <t>Montáž odpadkového koše do betonové patky</t>
  </si>
  <si>
    <t>-971377761</t>
  </si>
  <si>
    <t>https://podminky.urs.cz/item/CS_URS_2025_01/936104211</t>
  </si>
  <si>
    <t>"montáž odpadkového koše, odpad. koš bude použit ze stavby" 1</t>
  </si>
  <si>
    <t>101</t>
  </si>
  <si>
    <t>966001312</t>
  </si>
  <si>
    <t>Odstranění odpadkového koše přichyceného páskováním nebo šrouby</t>
  </si>
  <si>
    <t>-883040095</t>
  </si>
  <si>
    <t>https://podminky.urs.cz/item/CS_URS_2025_01/966001312</t>
  </si>
  <si>
    <t>"demontáž odpadkového koše, koš bude uskladněn a zpětně použit" 1</t>
  </si>
  <si>
    <t>102</t>
  </si>
  <si>
    <t>966008213</t>
  </si>
  <si>
    <t>Bourání odvodňovacího žlabu s odklizením a uložením vybouraného materiálu na skládku na vzdálenost do 10 m nebo s naložením na dopravní prostředek z betonových příkopových tvárnic nebo desek šířky přes 800 do 1 200 mm</t>
  </si>
  <si>
    <t>-2037735880</t>
  </si>
  <si>
    <t>https://podminky.urs.cz/item/CS_URS_2025_01/966008213</t>
  </si>
  <si>
    <t>"vybourání betonového žlabu" 10,3</t>
  </si>
  <si>
    <t>103</t>
  </si>
  <si>
    <t>966008311</t>
  </si>
  <si>
    <t>Bourání trubního propustku s odklizením a uložením vybouraného materiálu na skládku na vzdálenost do 3 m nebo s naložením na dopravní prostředek čela z betonu železového</t>
  </si>
  <si>
    <t>-387409875</t>
  </si>
  <si>
    <t>https://podminky.urs.cz/item/CS_URS_2025_01/966008311</t>
  </si>
  <si>
    <t>"vybourání betonového čela propustku" 3,81</t>
  </si>
  <si>
    <t>104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</si>
  <si>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</si>
  <si>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</si>
  <si>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-2000263889</t>
  </si>
  <si>
    <t>https://podminky.urs.cz/item/CS_URS_2025_01/979024443</t>
  </si>
  <si>
    <t>"očištění žul. krajníku - 7 m se očistí a zpětně osadí, 8,7 m se očistí a odveze do skladu TSK" 15,7</t>
  </si>
  <si>
    <t>105</t>
  </si>
  <si>
    <t>979071112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</si>
  <si>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živicí nebo cementovou maltou</t>
  </si>
  <si>
    <t>-176473910</t>
  </si>
  <si>
    <t>https://podminky.urs.cz/item/CS_URS_2025_01/979071112</t>
  </si>
  <si>
    <t>"očištění žul. kostky velké a odvoz do skladu TSK" 34*0,1</t>
  </si>
  <si>
    <t>106</t>
  </si>
  <si>
    <t>99812030R</t>
  </si>
  <si>
    <t>Označník MHD - demontáž</t>
  </si>
  <si>
    <t>1481826534</t>
  </si>
  <si>
    <t>"označník MHD demontáž - odvoz do skladu DPP" 1</t>
  </si>
  <si>
    <t>107</t>
  </si>
  <si>
    <t>R - 5</t>
  </si>
  <si>
    <t>Označník MHD</t>
  </si>
  <si>
    <t>2125672562</t>
  </si>
  <si>
    <t>"osazení označníku MHD - 1x normální označník , 1x označník otočený o 90 st. vč. základen dodá DPP" 2</t>
  </si>
  <si>
    <t>997</t>
  </si>
  <si>
    <t>Přesun sutě</t>
  </si>
  <si>
    <t>108</t>
  </si>
  <si>
    <t>997221551</t>
  </si>
  <si>
    <t>Vodorovná doprava suti bez naložení, ale se složením a s hrubým urovnáním ze sypkých materiálů, na vzdálenost do 1 km</t>
  </si>
  <si>
    <t>1660085116</t>
  </si>
  <si>
    <t>https://podminky.urs.cz/item/CS_URS_2025_01/997221551</t>
  </si>
  <si>
    <t>"kamenivo" 3,335+0,377+10,324</t>
  </si>
  <si>
    <t>109</t>
  </si>
  <si>
    <t>997221559</t>
  </si>
  <si>
    <t>Vodorovná doprava suti bez naložení, ale se složením a s hrubým urovnáním Příplatek k ceně za každý další započatý 1 km přes 1 km</t>
  </si>
  <si>
    <t>-1264999398</t>
  </si>
  <si>
    <t>https://podminky.urs.cz/item/CS_URS_2025_01/997221559</t>
  </si>
  <si>
    <t>14,036*12</t>
  </si>
  <si>
    <t>110</t>
  </si>
  <si>
    <t>997221561</t>
  </si>
  <si>
    <t>Vodorovná doprava suti bez naložení, ale se složením a s hrubým urovnáním z kusových materiálů, na vzdálenost do 1 km</t>
  </si>
  <si>
    <t>-229749798</t>
  </si>
  <si>
    <t>https://podminky.urs.cz/item/CS_URS_2025_01/997221561</t>
  </si>
  <si>
    <t>"kamenné krajníky - odvoz do skladu TSK" 1,610</t>
  </si>
  <si>
    <t>"kam. kostky velké - odvoz do skladu TSK" 3,910</t>
  </si>
  <si>
    <t>"bet. dlažba - odvoz na skládku" 0,338</t>
  </si>
  <si>
    <t>111</t>
  </si>
  <si>
    <t>997221569</t>
  </si>
  <si>
    <t>324872541</t>
  </si>
  <si>
    <t>https://podminky.urs.cz/item/CS_URS_2025_01/997221569</t>
  </si>
  <si>
    <t>5,858*12</t>
  </si>
  <si>
    <t>112</t>
  </si>
  <si>
    <t>997221571</t>
  </si>
  <si>
    <t>Vodorovná doprava vybouraných hmot bez naložení, ale se složením a s hrubým urovnáním na vzdálenost do 1 km</t>
  </si>
  <si>
    <t>-727306209</t>
  </si>
  <si>
    <t>https://podminky.urs.cz/item/CS_URS_2025_01/997221571</t>
  </si>
  <si>
    <t>"živice" 1,127+11,250+0,810</t>
  </si>
  <si>
    <t>"pod. beton" 0,312+11,570</t>
  </si>
  <si>
    <t>113</t>
  </si>
  <si>
    <t>997221579</t>
  </si>
  <si>
    <t>Vodorovná doprava vybouraných hmot bez naložení, ale se složením a s hrubým urovnáním na vzdálenost Příplatek k ceně za každý další započatý 1 km přes 1 km</t>
  </si>
  <si>
    <t>-467826946</t>
  </si>
  <si>
    <t>https://podminky.urs.cz/item/CS_URS_2025_01/997221579</t>
  </si>
  <si>
    <t>25,069*12</t>
  </si>
  <si>
    <t>114</t>
  </si>
  <si>
    <t>997221861</t>
  </si>
  <si>
    <t>Poplatek za uložení stavebního odpadu na recyklační skládce (skládkovné) z prostého betonu zatříděného do Katalogu odpadů pod kódem 17 01 01</t>
  </si>
  <si>
    <t>723098</t>
  </si>
  <si>
    <t>https://podminky.urs.cz/item/CS_URS_2025_01/997221861</t>
  </si>
  <si>
    <t>115</t>
  </si>
  <si>
    <t>997221873</t>
  </si>
  <si>
    <t>92172478</t>
  </si>
  <si>
    <t>https://podminky.urs.cz/item/CS_URS_2025_01/997221873</t>
  </si>
  <si>
    <t>116</t>
  </si>
  <si>
    <t>997221875</t>
  </si>
  <si>
    <t>Poplatek za uložení stavebního odpadu na recyklační skládce (skládkovné) asfaltového bez obsahu dehtu zatříděného do Katalogu odpadů pod kódem 17 03 02</t>
  </si>
  <si>
    <t>2060384832</t>
  </si>
  <si>
    <t>https://podminky.urs.cz/item/CS_URS_2025_01/997221875</t>
  </si>
  <si>
    <t>998</t>
  </si>
  <si>
    <t>Přesun hmot</t>
  </si>
  <si>
    <t>117</t>
  </si>
  <si>
    <t>998225111</t>
  </si>
  <si>
    <t>Přesun hmot pro komunikace s krytem z kameniva, monolitickým betonovým nebo živičným dopravní vzdálenost do 200 m jakékoliv délky objektu</t>
  </si>
  <si>
    <t>-1202574520</t>
  </si>
  <si>
    <t>https://podminky.urs.cz/item/CS_URS_2025_01/998225111</t>
  </si>
  <si>
    <t>118</t>
  </si>
  <si>
    <t>998225191</t>
  </si>
  <si>
    <t>Přesun hmot pro komunikace s krytem z kameniva, monolitickým betonovým nebo živičným Příplatek k ceně za zvětšený přesun přes vymezenou vodorovnou dopravní vzdálenost do 1000 m</t>
  </si>
  <si>
    <t>1783551157</t>
  </si>
  <si>
    <t>https://podminky.urs.cz/item/CS_URS_2025_01/998225191</t>
  </si>
  <si>
    <t>PSV</t>
  </si>
  <si>
    <t>Práce a dodávky PSV</t>
  </si>
  <si>
    <t>783</t>
  </si>
  <si>
    <t>Dokončovací práce - nátěry</t>
  </si>
  <si>
    <t>119</t>
  </si>
  <si>
    <t>783324101</t>
  </si>
  <si>
    <t>Základní nátěr zámečnických konstrukcí jednonásobný akrylátový</t>
  </si>
  <si>
    <t>323170731</t>
  </si>
  <si>
    <t>https://podminky.urs.cz/item/CS_URS_2025_01/783324101</t>
  </si>
  <si>
    <t>"nátěr zábradlí" 0,24</t>
  </si>
  <si>
    <t>120</t>
  </si>
  <si>
    <t>783325101</t>
  </si>
  <si>
    <t>Mezinátěr zámečnických konstrukcí jednonásobný akrylátový</t>
  </si>
  <si>
    <t>-146070556</t>
  </si>
  <si>
    <t>https://podminky.urs.cz/item/CS_URS_2025_01/783325101</t>
  </si>
  <si>
    <t>121</t>
  </si>
  <si>
    <t>783327101</t>
  </si>
  <si>
    <t>Krycí nátěr (email) zámečnických konstrukcí jednonásobný akrylátový</t>
  </si>
  <si>
    <t>202618950</t>
  </si>
  <si>
    <t>https://podminky.urs.cz/item/CS_URS_2025_01/783327101</t>
  </si>
  <si>
    <t>"vrchní nátěr RAL 7004" 0,24</t>
  </si>
  <si>
    <t>Práce a dodávky M</t>
  </si>
  <si>
    <t>46-M</t>
  </si>
  <si>
    <t>Zemní práce při mont.pracích</t>
  </si>
  <si>
    <t>122</t>
  </si>
  <si>
    <t>460661111</t>
  </si>
  <si>
    <t>Kabelové lože z písku včetně podsypu, zhutnění a urovnání povrchu pro kabely nn bez zakrytí, šířky do 35 cm</t>
  </si>
  <si>
    <t>1494113150</t>
  </si>
  <si>
    <t>https://podminky.urs.cz/item/CS_URS_2025_01/460661111</t>
  </si>
  <si>
    <t xml:space="preserve">"ochrana stávajících kabelů" </t>
  </si>
  <si>
    <t>"dělená chránička lože" 200</t>
  </si>
  <si>
    <t>123</t>
  </si>
  <si>
    <t>460671112</t>
  </si>
  <si>
    <t>Výstražné prvky pro krytí kabelů včetně vyrovnání povrchu rýhy, rozvinutí a uložení fólie, šířky přes 20 do 25 cm</t>
  </si>
  <si>
    <t>1684537544</t>
  </si>
  <si>
    <t>https://podminky.urs.cz/item/CS_URS_2025_01/460671112</t>
  </si>
  <si>
    <t>"dělená chránička ochranná fólie" 200</t>
  </si>
  <si>
    <t>124</t>
  </si>
  <si>
    <t>460742132</t>
  </si>
  <si>
    <t>Osazení kabelových prostupů včetně utěsnění a spárování z trub plastových do rýhy, bez výkopových prací s obetonováním, vnitřního průměru přes 10 do 15 cm</t>
  </si>
  <si>
    <t>-1644819422</t>
  </si>
  <si>
    <t>https://podminky.urs.cz/item/CS_URS_2025_01/460742132</t>
  </si>
  <si>
    <t>"dělená chránička HDPE DN 110" 200</t>
  </si>
  <si>
    <t>125</t>
  </si>
  <si>
    <t>34571098</t>
  </si>
  <si>
    <t>trubka elektroinstalační dělená (chránička) D 100/110mm, HDPE</t>
  </si>
  <si>
    <t>256</t>
  </si>
  <si>
    <t>-276164419</t>
  </si>
  <si>
    <t>"ochrana stávajících kabelů"</t>
  </si>
  <si>
    <t>126</t>
  </si>
  <si>
    <t>469981111</t>
  </si>
  <si>
    <t>Přesun hmot pro pomocné stavební práce při elektromontážích dopravní vzdálenost do 1 000 m</t>
  </si>
  <si>
    <t>1300415666</t>
  </si>
  <si>
    <t>https://podminky.urs.cz/item/CS_URS_2025_01/469981111</t>
  </si>
  <si>
    <t>73,296</t>
  </si>
  <si>
    <t>ON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</si>
  <si>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</si>
  <si>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</si>
  <si>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</si>
  <si>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</si>
  <si>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</si>
  <si>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</si>
  <si>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</si>
  <si>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</si>
  <si>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</si>
  <si>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-2142879516</t>
  </si>
  <si>
    <t>https://podminky.urs.cz/item/CS_URS_2025_01/012103000</t>
  </si>
  <si>
    <t>"vytýčení inženýrských sítí " 1</t>
  </si>
  <si>
    <t>012203000</t>
  </si>
  <si>
    <t>Geodetické práce při provádění stavby</t>
  </si>
  <si>
    <t>1696947142</t>
  </si>
  <si>
    <t>https://podminky.urs.cz/item/CS_URS_2025_01/012203000</t>
  </si>
  <si>
    <t>012303000</t>
  </si>
  <si>
    <t>Geodetické práce po výstavbě</t>
  </si>
  <si>
    <t>-778563833</t>
  </si>
  <si>
    <t>https://podminky.urs.cz/item/CS_URS_2025_01/012303000</t>
  </si>
  <si>
    <t>013254000</t>
  </si>
  <si>
    <t>Dokumentace skutečného provedení stavby</t>
  </si>
  <si>
    <t>1262287473</t>
  </si>
  <si>
    <t>https://podminky.urs.cz/item/CS_URS_2025_01/013254000</t>
  </si>
  <si>
    <t>013274000</t>
  </si>
  <si>
    <t>Pasportizace objektu před započetím prací</t>
  </si>
  <si>
    <t>-2091666475</t>
  </si>
  <si>
    <t>https://podminky.urs.cz/item/CS_URS_2025_01/013274000</t>
  </si>
  <si>
    <t>013284000</t>
  </si>
  <si>
    <t>Pasportizace objektu po provedení prací</t>
  </si>
  <si>
    <t>1419830659</t>
  </si>
  <si>
    <t>https://podminky.urs.cz/item/CS_URS_2025_01/013284000</t>
  </si>
  <si>
    <t>VRN3</t>
  </si>
  <si>
    <t>Zařízení staveniště</t>
  </si>
  <si>
    <t>034503000</t>
  </si>
  <si>
    <t>Informační tabule na staveništi</t>
  </si>
  <si>
    <t>-1981945659</t>
  </si>
  <si>
    <t>https://podminky.urs.cz/item/CS_URS_2025_01/034503000</t>
  </si>
  <si>
    <t>"tabule s identifikačními údaji stavby" 1</t>
  </si>
  <si>
    <t>VRN4</t>
  </si>
  <si>
    <t>Inženýrská činnost</t>
  </si>
  <si>
    <t>043154000</t>
  </si>
  <si>
    <t>Zkoušky hutnicí</t>
  </si>
  <si>
    <t>542783018</t>
  </si>
  <si>
    <t>https://podminky.urs.cz/item/CS_URS_2025_01/043154000</t>
  </si>
  <si>
    <t>045002000</t>
  </si>
  <si>
    <t>Kompletační a koordinační činnost</t>
  </si>
  <si>
    <t>1334085775</t>
  </si>
  <si>
    <t>https://podminky.urs.cz/item/CS_URS_2025_01/045002000</t>
  </si>
  <si>
    <t>VRN7</t>
  </si>
  <si>
    <t>Provozní vlivy</t>
  </si>
  <si>
    <t>072103022</t>
  </si>
  <si>
    <t>Zajištění DIR včetně projektu DIO</t>
  </si>
  <si>
    <t>-1130533103</t>
  </si>
  <si>
    <t>https://podminky.urs.cz/item/CS_URS_2025_01/072103022</t>
  </si>
  <si>
    <t>072203000</t>
  </si>
  <si>
    <t>Silniční provoz - zajištění DIO (dopravní značení)</t>
  </si>
  <si>
    <t>1024</t>
  </si>
  <si>
    <t>1397097947</t>
  </si>
  <si>
    <t>https://podminky.urs.cz/item/CS_URS_2025_01/072203000</t>
  </si>
  <si>
    <t xml:space="preserve">    VRN6 - Územní vlivy</t>
  </si>
  <si>
    <t>030001000</t>
  </si>
  <si>
    <t>2078683409</t>
  </si>
  <si>
    <t>https://podminky.urs.cz/item/CS_URS_2025_01/030001000</t>
  </si>
  <si>
    <t>VRN6</t>
  </si>
  <si>
    <t>Územní vlivy</t>
  </si>
  <si>
    <t>060001000</t>
  </si>
  <si>
    <t>1351020485</t>
  </si>
  <si>
    <t>https://podminky.urs.cz/item/CS_URS_2025_01/060001000</t>
  </si>
  <si>
    <t>070001000</t>
  </si>
  <si>
    <t>-853617917</t>
  </si>
  <si>
    <t>https://podminky.urs.cz/item/CS_URS_2025_01/070001000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</si>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</sst>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11101" TargetMode="External" /><Relationship Id="rId2" Type="http://schemas.openxmlformats.org/officeDocument/2006/relationships/hyperlink" Target="https://podminky.urs.cz/item/CS_URS_2025_01/113106123" TargetMode="External" /><Relationship Id="rId3" Type="http://schemas.openxmlformats.org/officeDocument/2006/relationships/hyperlink" Target="https://podminky.urs.cz/item/CS_URS_2025_01/113107122" TargetMode="External" /><Relationship Id="rId4" Type="http://schemas.openxmlformats.org/officeDocument/2006/relationships/hyperlink" Target="https://podminky.urs.cz/item/CS_URS_2025_01/113107122" TargetMode="External" /><Relationship Id="rId5" Type="http://schemas.openxmlformats.org/officeDocument/2006/relationships/hyperlink" Target="https://podminky.urs.cz/item/CS_URS_2025_01/113107130" TargetMode="External" /><Relationship Id="rId6" Type="http://schemas.openxmlformats.org/officeDocument/2006/relationships/hyperlink" Target="https://podminky.urs.cz/item/CS_URS_2025_01/113107130" TargetMode="External" /><Relationship Id="rId7" Type="http://schemas.openxmlformats.org/officeDocument/2006/relationships/hyperlink" Target="https://podminky.urs.cz/item/CS_URS_2025_01/113107141" TargetMode="External" /><Relationship Id="rId8" Type="http://schemas.openxmlformats.org/officeDocument/2006/relationships/hyperlink" Target="https://podminky.urs.cz/item/CS_URS_2025_01/113107322" TargetMode="External" /><Relationship Id="rId9" Type="http://schemas.openxmlformats.org/officeDocument/2006/relationships/hyperlink" Target="https://podminky.urs.cz/item/CS_URS_2025_01/113107331" TargetMode="External" /><Relationship Id="rId10" Type="http://schemas.openxmlformats.org/officeDocument/2006/relationships/hyperlink" Target="https://podminky.urs.cz/item/CS_URS_2025_01/113107343" TargetMode="External" /><Relationship Id="rId11" Type="http://schemas.openxmlformats.org/officeDocument/2006/relationships/hyperlink" Target="https://podminky.urs.cz/item/CS_URS_2025_01/113154512" TargetMode="External" /><Relationship Id="rId12" Type="http://schemas.openxmlformats.org/officeDocument/2006/relationships/hyperlink" Target="https://podminky.urs.cz/item/CS_URS_2025_01/113202111" TargetMode="External" /><Relationship Id="rId13" Type="http://schemas.openxmlformats.org/officeDocument/2006/relationships/hyperlink" Target="https://podminky.urs.cz/item/CS_URS_2025_01/113203111" TargetMode="External" /><Relationship Id="rId14" Type="http://schemas.openxmlformats.org/officeDocument/2006/relationships/hyperlink" Target="https://podminky.urs.cz/item/CS_URS_2025_01/121151113" TargetMode="External" /><Relationship Id="rId15" Type="http://schemas.openxmlformats.org/officeDocument/2006/relationships/hyperlink" Target="https://podminky.urs.cz/item/CS_URS_2025_01/122211101" TargetMode="External" /><Relationship Id="rId16" Type="http://schemas.openxmlformats.org/officeDocument/2006/relationships/hyperlink" Target="https://podminky.urs.cz/item/CS_URS_2025_01/161151103" TargetMode="External" /><Relationship Id="rId17" Type="http://schemas.openxmlformats.org/officeDocument/2006/relationships/hyperlink" Target="https://podminky.urs.cz/item/CS_URS_2025_01/162301501" TargetMode="External" /><Relationship Id="rId18" Type="http://schemas.openxmlformats.org/officeDocument/2006/relationships/hyperlink" Target="https://podminky.urs.cz/item/CS_URS_2025_01/162301981" TargetMode="External" /><Relationship Id="rId19" Type="http://schemas.openxmlformats.org/officeDocument/2006/relationships/hyperlink" Target="https://podminky.urs.cz/item/CS_URS_2025_01/162351103" TargetMode="External" /><Relationship Id="rId20" Type="http://schemas.openxmlformats.org/officeDocument/2006/relationships/hyperlink" Target="https://podminky.urs.cz/item/CS_URS_2025_01/162351104" TargetMode="External" /><Relationship Id="rId21" Type="http://schemas.openxmlformats.org/officeDocument/2006/relationships/hyperlink" Target="https://podminky.urs.cz/item/CS_URS_2025_01/162751117" TargetMode="External" /><Relationship Id="rId22" Type="http://schemas.openxmlformats.org/officeDocument/2006/relationships/hyperlink" Target="https://podminky.urs.cz/item/CS_URS_2025_01/167151101" TargetMode="External" /><Relationship Id="rId23" Type="http://schemas.openxmlformats.org/officeDocument/2006/relationships/hyperlink" Target="https://podminky.urs.cz/item/CS_URS_2025_01/171201231" TargetMode="External" /><Relationship Id="rId24" Type="http://schemas.openxmlformats.org/officeDocument/2006/relationships/hyperlink" Target="https://podminky.urs.cz/item/CS_URS_2025_01/171251201" TargetMode="External" /><Relationship Id="rId25" Type="http://schemas.openxmlformats.org/officeDocument/2006/relationships/hyperlink" Target="https://podminky.urs.cz/item/CS_URS_2025_01/181311103" TargetMode="External" /><Relationship Id="rId26" Type="http://schemas.openxmlformats.org/officeDocument/2006/relationships/hyperlink" Target="https://podminky.urs.cz/item/CS_URS_2025_01/181411131" TargetMode="External" /><Relationship Id="rId27" Type="http://schemas.openxmlformats.org/officeDocument/2006/relationships/hyperlink" Target="https://podminky.urs.cz/item/CS_URS_2025_01/181912111" TargetMode="External" /><Relationship Id="rId28" Type="http://schemas.openxmlformats.org/officeDocument/2006/relationships/hyperlink" Target="https://podminky.urs.cz/item/CS_URS_2025_01/181912112" TargetMode="External" /><Relationship Id="rId29" Type="http://schemas.openxmlformats.org/officeDocument/2006/relationships/hyperlink" Target="https://podminky.urs.cz/item/CS_URS_2025_01/182112121" TargetMode="External" /><Relationship Id="rId30" Type="http://schemas.openxmlformats.org/officeDocument/2006/relationships/hyperlink" Target="https://podminky.urs.cz/item/CS_URS_2025_01/184802111" TargetMode="External" /><Relationship Id="rId31" Type="http://schemas.openxmlformats.org/officeDocument/2006/relationships/hyperlink" Target="https://podminky.urs.cz/item/CS_URS_2025_01/184818232" TargetMode="External" /><Relationship Id="rId32" Type="http://schemas.openxmlformats.org/officeDocument/2006/relationships/hyperlink" Target="https://podminky.urs.cz/item/CS_URS_2025_01/339921132" TargetMode="External" /><Relationship Id="rId33" Type="http://schemas.openxmlformats.org/officeDocument/2006/relationships/hyperlink" Target="https://podminky.urs.cz/item/CS_URS_2025_01/451457777" TargetMode="External" /><Relationship Id="rId34" Type="http://schemas.openxmlformats.org/officeDocument/2006/relationships/hyperlink" Target="https://podminky.urs.cz/item/CS_URS_2025_01/451573111" TargetMode="External" /><Relationship Id="rId35" Type="http://schemas.openxmlformats.org/officeDocument/2006/relationships/hyperlink" Target="https://podminky.urs.cz/item/CS_URS_2025_01/452311151" TargetMode="External" /><Relationship Id="rId36" Type="http://schemas.openxmlformats.org/officeDocument/2006/relationships/hyperlink" Target="https://podminky.urs.cz/item/CS_URS_2025_01/564851011" TargetMode="External" /><Relationship Id="rId37" Type="http://schemas.openxmlformats.org/officeDocument/2006/relationships/hyperlink" Target="https://podminky.urs.cz/item/CS_URS_2025_01/56712211R" TargetMode="External" /><Relationship Id="rId38" Type="http://schemas.openxmlformats.org/officeDocument/2006/relationships/hyperlink" Target="https://podminky.urs.cz/item/CS_URS_2025_01/578142115" TargetMode="External" /><Relationship Id="rId39" Type="http://schemas.openxmlformats.org/officeDocument/2006/relationships/hyperlink" Target="https://podminky.urs.cz/item/CS_URS_2025_01/578143113" TargetMode="External" /><Relationship Id="rId40" Type="http://schemas.openxmlformats.org/officeDocument/2006/relationships/hyperlink" Target="https://podminky.urs.cz/item/CS_URS_2025_01/578901111" TargetMode="External" /><Relationship Id="rId41" Type="http://schemas.openxmlformats.org/officeDocument/2006/relationships/hyperlink" Target="https://podminky.urs.cz/item/CS_URS_2025_01/596841120" TargetMode="External" /><Relationship Id="rId42" Type="http://schemas.openxmlformats.org/officeDocument/2006/relationships/hyperlink" Target="https://podminky.urs.cz/item/CS_URS_2025_01/915241111" TargetMode="External" /><Relationship Id="rId43" Type="http://schemas.openxmlformats.org/officeDocument/2006/relationships/hyperlink" Target="https://podminky.urs.cz/item/CS_URS_2025_01/812392121" TargetMode="External" /><Relationship Id="rId44" Type="http://schemas.openxmlformats.org/officeDocument/2006/relationships/hyperlink" Target="https://podminky.urs.cz/item/CS_URS_2025_01/894410003" TargetMode="External" /><Relationship Id="rId45" Type="http://schemas.openxmlformats.org/officeDocument/2006/relationships/hyperlink" Target="https://podminky.urs.cz/item/CS_URS_2025_01/894410301" TargetMode="External" /><Relationship Id="rId46" Type="http://schemas.openxmlformats.org/officeDocument/2006/relationships/hyperlink" Target="https://podminky.urs.cz/item/CS_URS_2025_01/899104112" TargetMode="External" /><Relationship Id="rId47" Type="http://schemas.openxmlformats.org/officeDocument/2006/relationships/hyperlink" Target="https://podminky.urs.cz/item/CS_URS_2025_01/899623161" TargetMode="External" /><Relationship Id="rId48" Type="http://schemas.openxmlformats.org/officeDocument/2006/relationships/hyperlink" Target="https://podminky.urs.cz/item/CS_URS_2025_01/912211131" TargetMode="External" /><Relationship Id="rId49" Type="http://schemas.openxmlformats.org/officeDocument/2006/relationships/hyperlink" Target="https://podminky.urs.cz/item/CS_URS_2025_01/914111111" TargetMode="External" /><Relationship Id="rId50" Type="http://schemas.openxmlformats.org/officeDocument/2006/relationships/hyperlink" Target="https://podminky.urs.cz/item/CS_URS_2025_01/914511111" TargetMode="External" /><Relationship Id="rId51" Type="http://schemas.openxmlformats.org/officeDocument/2006/relationships/hyperlink" Target="https://podminky.urs.cz/item/CS_URS_2025_01/915111111" TargetMode="External" /><Relationship Id="rId52" Type="http://schemas.openxmlformats.org/officeDocument/2006/relationships/hyperlink" Target="https://podminky.urs.cz/item/CS_URS_2025_01/915121111" TargetMode="External" /><Relationship Id="rId53" Type="http://schemas.openxmlformats.org/officeDocument/2006/relationships/hyperlink" Target="https://podminky.urs.cz/item/CS_URS_2025_01/915121121" TargetMode="External" /><Relationship Id="rId54" Type="http://schemas.openxmlformats.org/officeDocument/2006/relationships/hyperlink" Target="https://podminky.urs.cz/item/CS_URS_2025_01/915131111" TargetMode="External" /><Relationship Id="rId55" Type="http://schemas.openxmlformats.org/officeDocument/2006/relationships/hyperlink" Target="https://podminky.urs.cz/item/CS_URS_2025_01/915211112" TargetMode="External" /><Relationship Id="rId56" Type="http://schemas.openxmlformats.org/officeDocument/2006/relationships/hyperlink" Target="https://podminky.urs.cz/item/CS_URS_2025_01/915221112" TargetMode="External" /><Relationship Id="rId57" Type="http://schemas.openxmlformats.org/officeDocument/2006/relationships/hyperlink" Target="https://podminky.urs.cz/item/CS_URS_2025_01/915221122" TargetMode="External" /><Relationship Id="rId58" Type="http://schemas.openxmlformats.org/officeDocument/2006/relationships/hyperlink" Target="https://podminky.urs.cz/item/CS_URS_2025_01/915231112" TargetMode="External" /><Relationship Id="rId59" Type="http://schemas.openxmlformats.org/officeDocument/2006/relationships/hyperlink" Target="https://podminky.urs.cz/item/CS_URS_2025_01/915311111" TargetMode="External" /><Relationship Id="rId60" Type="http://schemas.openxmlformats.org/officeDocument/2006/relationships/hyperlink" Target="https://podminky.urs.cz/item/CS_URS_2025_01/915611111" TargetMode="External" /><Relationship Id="rId61" Type="http://schemas.openxmlformats.org/officeDocument/2006/relationships/hyperlink" Target="https://podminky.urs.cz/item/CS_URS_2025_01/915621111" TargetMode="External" /><Relationship Id="rId62" Type="http://schemas.openxmlformats.org/officeDocument/2006/relationships/hyperlink" Target="https://podminky.urs.cz/item/CS_URS_2025_01/916231113" TargetMode="External" /><Relationship Id="rId63" Type="http://schemas.openxmlformats.org/officeDocument/2006/relationships/hyperlink" Target="https://podminky.urs.cz/item/CS_URS_2025_01/916241113" TargetMode="External" /><Relationship Id="rId64" Type="http://schemas.openxmlformats.org/officeDocument/2006/relationships/hyperlink" Target="https://podminky.urs.cz/item/CS_URS_2025_01/916782113" TargetMode="External" /><Relationship Id="rId65" Type="http://schemas.openxmlformats.org/officeDocument/2006/relationships/hyperlink" Target="https://podminky.urs.cz/item/CS_URS_2025_01/916991121" TargetMode="External" /><Relationship Id="rId66" Type="http://schemas.openxmlformats.org/officeDocument/2006/relationships/hyperlink" Target="https://podminky.urs.cz/item/CS_URS_2025_01/939591006" TargetMode="External" /><Relationship Id="rId67" Type="http://schemas.openxmlformats.org/officeDocument/2006/relationships/hyperlink" Target="https://podminky.urs.cz/item/CS_URS_2025_01/919735111" TargetMode="External" /><Relationship Id="rId68" Type="http://schemas.openxmlformats.org/officeDocument/2006/relationships/hyperlink" Target="https://podminky.urs.cz/item/CS_URS_2025_01/919735112" TargetMode="External" /><Relationship Id="rId69" Type="http://schemas.openxmlformats.org/officeDocument/2006/relationships/hyperlink" Target="https://podminky.urs.cz/item/CS_URS_2025_01/935112111" TargetMode="External" /><Relationship Id="rId70" Type="http://schemas.openxmlformats.org/officeDocument/2006/relationships/hyperlink" Target="https://podminky.urs.cz/item/CS_URS_2025_01/936104211" TargetMode="External" /><Relationship Id="rId71" Type="http://schemas.openxmlformats.org/officeDocument/2006/relationships/hyperlink" Target="https://podminky.urs.cz/item/CS_URS_2025_01/966001312" TargetMode="External" /><Relationship Id="rId72" Type="http://schemas.openxmlformats.org/officeDocument/2006/relationships/hyperlink" Target="https://podminky.urs.cz/item/CS_URS_2025_01/966008213" TargetMode="External" /><Relationship Id="rId73" Type="http://schemas.openxmlformats.org/officeDocument/2006/relationships/hyperlink" Target="https://podminky.urs.cz/item/CS_URS_2025_01/966008311" TargetMode="External" /><Relationship Id="rId74" Type="http://schemas.openxmlformats.org/officeDocument/2006/relationships/hyperlink" Target="https://podminky.urs.cz/item/CS_URS_2025_01/979024443" TargetMode="External" /><Relationship Id="rId75" Type="http://schemas.openxmlformats.org/officeDocument/2006/relationships/hyperlink" Target="https://podminky.urs.cz/item/CS_URS_2025_01/979071112" TargetMode="External" /><Relationship Id="rId76" Type="http://schemas.openxmlformats.org/officeDocument/2006/relationships/hyperlink" Target="https://podminky.urs.cz/item/CS_URS_2025_01/997221551" TargetMode="External" /><Relationship Id="rId77" Type="http://schemas.openxmlformats.org/officeDocument/2006/relationships/hyperlink" Target="https://podminky.urs.cz/item/CS_URS_2025_01/997221559" TargetMode="External" /><Relationship Id="rId78" Type="http://schemas.openxmlformats.org/officeDocument/2006/relationships/hyperlink" Target="https://podminky.urs.cz/item/CS_URS_2025_01/997221561" TargetMode="External" /><Relationship Id="rId79" Type="http://schemas.openxmlformats.org/officeDocument/2006/relationships/hyperlink" Target="https://podminky.urs.cz/item/CS_URS_2025_01/997221569" TargetMode="External" /><Relationship Id="rId80" Type="http://schemas.openxmlformats.org/officeDocument/2006/relationships/hyperlink" Target="https://podminky.urs.cz/item/CS_URS_2025_01/997221571" TargetMode="External" /><Relationship Id="rId81" Type="http://schemas.openxmlformats.org/officeDocument/2006/relationships/hyperlink" Target="https://podminky.urs.cz/item/CS_URS_2025_01/997221579" TargetMode="External" /><Relationship Id="rId82" Type="http://schemas.openxmlformats.org/officeDocument/2006/relationships/hyperlink" Target="https://podminky.urs.cz/item/CS_URS_2025_01/997221861" TargetMode="External" /><Relationship Id="rId83" Type="http://schemas.openxmlformats.org/officeDocument/2006/relationships/hyperlink" Target="https://podminky.urs.cz/item/CS_URS_2025_01/997221873" TargetMode="External" /><Relationship Id="rId84" Type="http://schemas.openxmlformats.org/officeDocument/2006/relationships/hyperlink" Target="https://podminky.urs.cz/item/CS_URS_2025_01/997221875" TargetMode="External" /><Relationship Id="rId85" Type="http://schemas.openxmlformats.org/officeDocument/2006/relationships/hyperlink" Target="https://podminky.urs.cz/item/CS_URS_2025_01/998225111" TargetMode="External" /><Relationship Id="rId86" Type="http://schemas.openxmlformats.org/officeDocument/2006/relationships/hyperlink" Target="https://podminky.urs.cz/item/CS_URS_2025_01/998225191" TargetMode="External" /><Relationship Id="rId87" Type="http://schemas.openxmlformats.org/officeDocument/2006/relationships/hyperlink" Target="https://podminky.urs.cz/item/CS_URS_2025_01/783324101" TargetMode="External" /><Relationship Id="rId88" Type="http://schemas.openxmlformats.org/officeDocument/2006/relationships/hyperlink" Target="https://podminky.urs.cz/item/CS_URS_2025_01/783325101" TargetMode="External" /><Relationship Id="rId89" Type="http://schemas.openxmlformats.org/officeDocument/2006/relationships/hyperlink" Target="https://podminky.urs.cz/item/CS_URS_2025_01/783327101" TargetMode="External" /><Relationship Id="rId90" Type="http://schemas.openxmlformats.org/officeDocument/2006/relationships/hyperlink" Target="https://podminky.urs.cz/item/CS_URS_2025_01/460661111" TargetMode="External" /><Relationship Id="rId91" Type="http://schemas.openxmlformats.org/officeDocument/2006/relationships/hyperlink" Target="https://podminky.urs.cz/item/CS_URS_2025_01/460671112" TargetMode="External" /><Relationship Id="rId92" Type="http://schemas.openxmlformats.org/officeDocument/2006/relationships/hyperlink" Target="https://podminky.urs.cz/item/CS_URS_2025_01/460742132" TargetMode="External" /><Relationship Id="rId93" Type="http://schemas.openxmlformats.org/officeDocument/2006/relationships/hyperlink" Target="https://podminky.urs.cz/item/CS_URS_2025_01/469981111" TargetMode="External" /><Relationship Id="rId9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103000" TargetMode="External" /><Relationship Id="rId2" Type="http://schemas.openxmlformats.org/officeDocument/2006/relationships/hyperlink" Target="https://podminky.urs.cz/item/CS_URS_2025_01/012203000" TargetMode="External" /><Relationship Id="rId3" Type="http://schemas.openxmlformats.org/officeDocument/2006/relationships/hyperlink" Target="https://podminky.urs.cz/item/CS_URS_2025_01/012303000" TargetMode="External" /><Relationship Id="rId4" Type="http://schemas.openxmlformats.org/officeDocument/2006/relationships/hyperlink" Target="https://podminky.urs.cz/item/CS_URS_2025_01/013254000" TargetMode="External" /><Relationship Id="rId5" Type="http://schemas.openxmlformats.org/officeDocument/2006/relationships/hyperlink" Target="https://podminky.urs.cz/item/CS_URS_2025_01/013274000" TargetMode="External" /><Relationship Id="rId6" Type="http://schemas.openxmlformats.org/officeDocument/2006/relationships/hyperlink" Target="https://podminky.urs.cz/item/CS_URS_2025_01/013284000" TargetMode="External" /><Relationship Id="rId7" Type="http://schemas.openxmlformats.org/officeDocument/2006/relationships/hyperlink" Target="https://podminky.urs.cz/item/CS_URS_2025_01/034503000" TargetMode="External" /><Relationship Id="rId8" Type="http://schemas.openxmlformats.org/officeDocument/2006/relationships/hyperlink" Target="https://podminky.urs.cz/item/CS_URS_2025_01/043154000" TargetMode="External" /><Relationship Id="rId9" Type="http://schemas.openxmlformats.org/officeDocument/2006/relationships/hyperlink" Target="https://podminky.urs.cz/item/CS_URS_2025_01/045002000" TargetMode="External" /><Relationship Id="rId10" Type="http://schemas.openxmlformats.org/officeDocument/2006/relationships/hyperlink" Target="https://podminky.urs.cz/item/CS_URS_2025_01/072103022" TargetMode="External" /><Relationship Id="rId11" Type="http://schemas.openxmlformats.org/officeDocument/2006/relationships/hyperlink" Target="https://podminky.urs.cz/item/CS_URS_2025_01/072203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30001000" TargetMode="External" /><Relationship Id="rId2" Type="http://schemas.openxmlformats.org/officeDocument/2006/relationships/hyperlink" Target="https://podminky.urs.cz/item/CS_URS_2025_01/060001000" TargetMode="External" /><Relationship Id="rId3" Type="http://schemas.openxmlformats.org/officeDocument/2006/relationships/hyperlink" Target="https://podminky.urs.cz/item/CS_URS_2025_01/070001000" TargetMode="External" /><Relationship Id="rId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25052025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Zastávky Zahradníčkova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25. 5. 2025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Městská část Praha 5, Nám. 14 října č.4, Praha 5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Ing. Michal David, Nežárská 616, Praha 9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16.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101 - Zastávky Zahradn...'!J30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 101 - Zastávky Zahradn...'!P93</f>
        <v>0</v>
      </c>
      <c r="AV55" s="122">
        <f>'SO 101 - Zastávky Zahradn...'!J33</f>
        <v>0</v>
      </c>
      <c r="AW55" s="122">
        <f>'SO 101 - Zastávky Zahradn...'!J34</f>
        <v>0</v>
      </c>
      <c r="AX55" s="122">
        <f>'SO 101 - Zastávky Zahradn...'!J35</f>
        <v>0</v>
      </c>
      <c r="AY55" s="122">
        <f>'SO 101 - Zastávky Zahradn...'!J36</f>
        <v>0</v>
      </c>
      <c r="AZ55" s="122">
        <f>'SO 101 - Zastávky Zahradn...'!F33</f>
        <v>0</v>
      </c>
      <c r="BA55" s="122">
        <f>'SO 101 - Zastávky Zahradn...'!F34</f>
        <v>0</v>
      </c>
      <c r="BB55" s="122">
        <f>'SO 101 - Zastávky Zahradn...'!F35</f>
        <v>0</v>
      </c>
      <c r="BC55" s="122">
        <f>'SO 101 - Zastávky Zahradn...'!F36</f>
        <v>0</v>
      </c>
      <c r="BD55" s="124">
        <f>'SO 101 - Zastávky Zahradn...'!F37</f>
        <v>0</v>
      </c>
      <c r="BE55" s="7"/>
      <c r="BT55" s="125" t="s">
        <v>82</v>
      </c>
      <c r="BV55" s="125" t="s">
        <v>77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113" t="s">
        <v>79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'ON - Ostatní náklady'!J30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'ON - Ostatní náklady'!P84</f>
        <v>0</v>
      </c>
      <c r="AV56" s="122">
        <f>'ON - Ostatní náklady'!J33</f>
        <v>0</v>
      </c>
      <c r="AW56" s="122">
        <f>'ON - Ostatní náklady'!J34</f>
        <v>0</v>
      </c>
      <c r="AX56" s="122">
        <f>'ON - Ostatní náklady'!J35</f>
        <v>0</v>
      </c>
      <c r="AY56" s="122">
        <f>'ON - Ostatní náklady'!J36</f>
        <v>0</v>
      </c>
      <c r="AZ56" s="122">
        <f>'ON - Ostatní náklady'!F33</f>
        <v>0</v>
      </c>
      <c r="BA56" s="122">
        <f>'ON - Ostatní náklady'!F34</f>
        <v>0</v>
      </c>
      <c r="BB56" s="122">
        <f>'ON - Ostatní náklady'!F35</f>
        <v>0</v>
      </c>
      <c r="BC56" s="122">
        <f>'ON - Ostatní náklady'!F36</f>
        <v>0</v>
      </c>
      <c r="BD56" s="124">
        <f>'ON - Ostatní náklady'!F37</f>
        <v>0</v>
      </c>
      <c r="BE56" s="7"/>
      <c r="BT56" s="125" t="s">
        <v>82</v>
      </c>
      <c r="BV56" s="125" t="s">
        <v>77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16.5" customHeight="1">
      <c r="A57" s="113" t="s">
        <v>79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'VRN - Vedlejší rozpočtové...'!J30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6">
        <v>0</v>
      </c>
      <c r="AT57" s="127">
        <f>ROUND(SUM(AV57:AW57),2)</f>
        <v>0</v>
      </c>
      <c r="AU57" s="128">
        <f>'VRN - Vedlejší rozpočtové...'!P83</f>
        <v>0</v>
      </c>
      <c r="AV57" s="127">
        <f>'VRN - Vedlejší rozpočtové...'!J33</f>
        <v>0</v>
      </c>
      <c r="AW57" s="127">
        <f>'VRN - Vedlejší rozpočtové...'!J34</f>
        <v>0</v>
      </c>
      <c r="AX57" s="127">
        <f>'VRN - Vedlejší rozpočtové...'!J35</f>
        <v>0</v>
      </c>
      <c r="AY57" s="127">
        <f>'VRN - Vedlejší rozpočtové...'!J36</f>
        <v>0</v>
      </c>
      <c r="AZ57" s="127">
        <f>'VRN - Vedlejší rozpočtové...'!F33</f>
        <v>0</v>
      </c>
      <c r="BA57" s="127">
        <f>'VRN - Vedlejší rozpočtové...'!F34</f>
        <v>0</v>
      </c>
      <c r="BB57" s="127">
        <f>'VRN - Vedlejší rozpočtové...'!F35</f>
        <v>0</v>
      </c>
      <c r="BC57" s="127">
        <f>'VRN - Vedlejší rozpočtové...'!F36</f>
        <v>0</v>
      </c>
      <c r="BD57" s="129">
        <f>'VRN - Vedlejší rozpočtové...'!F37</f>
        <v>0</v>
      </c>
      <c r="BE57" s="7"/>
      <c r="BT57" s="125" t="s">
        <v>82</v>
      </c>
      <c r="BV57" s="125" t="s">
        <v>77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ZYJhTp/E0++IDstTX2d76ou0by2eGxuXOYSAt8x/BjbGQ0pdFvJImufFNj3h3UAwNfipyQfluEZ5SgOGEKuw9A==" hashValue="RX+SMDR/gAT+rJpfV36Pm0Hr3HPB4QojVGLcR+8z3j99GZm1tPNE377DCUbFyxcgzez02M4+IJ5YAKhBaj4Pe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101 - Zastávky Zahradn...'!C2" display="/"/>
    <hyperlink ref="A56" location="'ON - Ostatní náklady'!C2" display="/"/>
    <hyperlink ref="A5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Zastávky Zahradníčkova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ROUND(J93,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ROUND((SUM(BE93:BE591)),  2)</f>
        <v>0</v>
      </c>
      <c r="G33" s="40"/>
      <c r="H33" s="40"/>
      <c r="I33" s="150">
        <v>0.20999999999999999</v>
      </c>
      <c r="J33" s="149">
        <f>ROUND(((SUM(BE93:BE591))*I33),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ROUND((SUM(BF93:BF591)),  2)</f>
        <v>0</v>
      </c>
      <c r="G34" s="40"/>
      <c r="H34" s="40"/>
      <c r="I34" s="150">
        <v>0.12</v>
      </c>
      <c r="J34" s="149">
        <f>ROUND(((SUM(BF93:BF591))*I34),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ROUND((SUM(BG93:BG591)),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ROUND((SUM(BH93:BH591)),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ROUND((SUM(BI93:BI591)),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Zastávky Zahradníčkova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101 - Zastávky Zahradníčkova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25. 5. 2025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Městská část Praha 5, Nám. 14 října č.4, Praha 5</v>
      </c>
      <c r="G54" s="42"/>
      <c r="H54" s="42"/>
      <c r="I54" s="34" t="s">
        <v>33</v>
      </c>
      <c r="J54" s="38" t="str">
        <f>E21</f>
        <v>Ing. Michal David, Nežárská 616, Praha 9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98</v>
      </c>
      <c r="E60" s="170"/>
      <c r="F60" s="170"/>
      <c r="G60" s="170"/>
      <c r="H60" s="170"/>
      <c r="I60" s="170"/>
      <c r="J60" s="171">
        <f>J94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99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</v>
      </c>
      <c r="E62" s="176"/>
      <c r="F62" s="176"/>
      <c r="G62" s="176"/>
      <c r="H62" s="176"/>
      <c r="I62" s="176"/>
      <c r="J62" s="177">
        <f>J233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101</v>
      </c>
      <c r="E63" s="176"/>
      <c r="F63" s="176"/>
      <c r="G63" s="176"/>
      <c r="H63" s="176"/>
      <c r="I63" s="176"/>
      <c r="J63" s="177">
        <f>J240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102</v>
      </c>
      <c r="E64" s="176"/>
      <c r="F64" s="176"/>
      <c r="G64" s="176"/>
      <c r="H64" s="176"/>
      <c r="I64" s="176"/>
      <c r="J64" s="177">
        <f>J259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103</v>
      </c>
      <c r="E65" s="176"/>
      <c r="F65" s="176"/>
      <c r="G65" s="176"/>
      <c r="H65" s="176"/>
      <c r="I65" s="176"/>
      <c r="J65" s="177">
        <f>J306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104</v>
      </c>
      <c r="E66" s="176"/>
      <c r="F66" s="176"/>
      <c r="G66" s="176"/>
      <c r="H66" s="176"/>
      <c r="I66" s="176"/>
      <c r="J66" s="177">
        <f>J311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105</v>
      </c>
      <c r="E67" s="176"/>
      <c r="F67" s="176"/>
      <c r="G67" s="176"/>
      <c r="H67" s="176"/>
      <c r="I67" s="176"/>
      <c r="J67" s="177">
        <f>J350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106</v>
      </c>
      <c r="E68" s="176"/>
      <c r="F68" s="176"/>
      <c r="G68" s="176"/>
      <c r="H68" s="176"/>
      <c r="I68" s="176"/>
      <c r="J68" s="177">
        <f>J509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107</v>
      </c>
      <c r="E69" s="176"/>
      <c r="F69" s="176"/>
      <c r="G69" s="176"/>
      <c r="H69" s="176"/>
      <c r="I69" s="176"/>
      <c r="J69" s="177">
        <f>J550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108</v>
      </c>
      <c r="E70" s="170"/>
      <c r="F70" s="170"/>
      <c r="G70" s="170"/>
      <c r="H70" s="170"/>
      <c r="I70" s="170"/>
      <c r="J70" s="171">
        <f>J555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109</v>
      </c>
      <c r="E71" s="176"/>
      <c r="F71" s="176"/>
      <c r="G71" s="176"/>
      <c r="H71" s="176"/>
      <c r="I71" s="176"/>
      <c r="J71" s="177">
        <f>J556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7"/>
      <c r="C72" s="168"/>
      <c r="D72" s="169" t="s">
        <v>110</v>
      </c>
      <c r="E72" s="170"/>
      <c r="F72" s="170"/>
      <c r="G72" s="170"/>
      <c r="H72" s="170"/>
      <c r="I72" s="170"/>
      <c r="J72" s="171">
        <f>J567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3"/>
      <c r="C73" s="174"/>
      <c r="D73" s="175" t="s">
        <v>111</v>
      </c>
      <c r="E73" s="176"/>
      <c r="F73" s="176"/>
      <c r="G73" s="176"/>
      <c r="H73" s="176"/>
      <c r="I73" s="176"/>
      <c r="J73" s="177">
        <f>J568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112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2" t="str">
        <f>E7</f>
        <v>Zastávky Zahradníčkova</v>
      </c>
      <c r="F83" s="34"/>
      <c r="G83" s="34"/>
      <c r="H83" s="34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92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SO 101 - Zastávky Zahradníčkova</v>
      </c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 xml:space="preserve"> </v>
      </c>
      <c r="G87" s="42"/>
      <c r="H87" s="42"/>
      <c r="I87" s="34" t="s">
        <v>23</v>
      </c>
      <c r="J87" s="74" t="str">
        <f>IF(J12="","",J12)</f>
        <v>25. 5. 2025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40.05" customHeight="1">
      <c r="A89" s="40"/>
      <c r="B89" s="41"/>
      <c r="C89" s="34" t="s">
        <v>25</v>
      </c>
      <c r="D89" s="42"/>
      <c r="E89" s="42"/>
      <c r="F89" s="29" t="str">
        <f>E15</f>
        <v>Městská část Praha 5, Nám. 14 října č.4, Praha 5</v>
      </c>
      <c r="G89" s="42"/>
      <c r="H89" s="42"/>
      <c r="I89" s="34" t="s">
        <v>33</v>
      </c>
      <c r="J89" s="38" t="str">
        <f>E21</f>
        <v>Ing. Michal David, Nežárská 616, Praha 9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31</v>
      </c>
      <c r="D90" s="42"/>
      <c r="E90" s="42"/>
      <c r="F90" s="29" t="str">
        <f>IF(E18="","",E18)</f>
        <v>Vyplň údaj</v>
      </c>
      <c r="G90" s="42"/>
      <c r="H90" s="42"/>
      <c r="I90" s="34" t="s">
        <v>38</v>
      </c>
      <c r="J90" s="38" t="str">
        <f>E24</f>
        <v xml:space="preserve"> 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9"/>
      <c r="B92" s="180"/>
      <c r="C92" s="181" t="s">
        <v>113</v>
      </c>
      <c r="D92" s="182" t="s">
        <v>60</v>
      </c>
      <c r="E92" s="182" t="s">
        <v>56</v>
      </c>
      <c r="F92" s="182" t="s">
        <v>57</v>
      </c>
      <c r="G92" s="182" t="s">
        <v>114</v>
      </c>
      <c r="H92" s="182" t="s">
        <v>115</v>
      </c>
      <c r="I92" s="182" t="s">
        <v>116</v>
      </c>
      <c r="J92" s="182" t="s">
        <v>96</v>
      </c>
      <c r="K92" s="183" t="s">
        <v>117</v>
      </c>
      <c r="L92" s="184"/>
      <c r="M92" s="94" t="s">
        <v>19</v>
      </c>
      <c r="N92" s="95" t="s">
        <v>45</v>
      </c>
      <c r="O92" s="95" t="s">
        <v>118</v>
      </c>
      <c r="P92" s="95" t="s">
        <v>119</v>
      </c>
      <c r="Q92" s="95" t="s">
        <v>120</v>
      </c>
      <c r="R92" s="95" t="s">
        <v>121</v>
      </c>
      <c r="S92" s="95" t="s">
        <v>122</v>
      </c>
      <c r="T92" s="96" t="s">
        <v>123</v>
      </c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40"/>
      <c r="B93" s="41"/>
      <c r="C93" s="101" t="s">
        <v>124</v>
      </c>
      <c r="D93" s="42"/>
      <c r="E93" s="42"/>
      <c r="F93" s="42"/>
      <c r="G93" s="42"/>
      <c r="H93" s="42"/>
      <c r="I93" s="42"/>
      <c r="J93" s="185">
        <f>BK93</f>
        <v>0</v>
      </c>
      <c r="K93" s="42"/>
      <c r="L93" s="46"/>
      <c r="M93" s="97"/>
      <c r="N93" s="186"/>
      <c r="O93" s="98"/>
      <c r="P93" s="187">
        <f>P94+P555+P567</f>
        <v>0</v>
      </c>
      <c r="Q93" s="98"/>
      <c r="R93" s="187">
        <f>R94+R555+R567</f>
        <v>223.82614986000002</v>
      </c>
      <c r="S93" s="98"/>
      <c r="T93" s="188">
        <f>T94+T555+T567</f>
        <v>64.668700000000001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74</v>
      </c>
      <c r="AU93" s="19" t="s">
        <v>97</v>
      </c>
      <c r="BK93" s="189">
        <f>BK94+BK555+BK567</f>
        <v>0</v>
      </c>
    </row>
    <row r="94" s="12" customFormat="1" ht="25.92" customHeight="1">
      <c r="A94" s="12"/>
      <c r="B94" s="190"/>
      <c r="C94" s="191"/>
      <c r="D94" s="192" t="s">
        <v>74</v>
      </c>
      <c r="E94" s="193" t="s">
        <v>125</v>
      </c>
      <c r="F94" s="193" t="s">
        <v>126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P95+P233+P240+P259+P306+P311+P350+P509+P550</f>
        <v>0</v>
      </c>
      <c r="Q94" s="198"/>
      <c r="R94" s="199">
        <f>R95+R233+R240+R259+R306+R311+R350+R509+R550</f>
        <v>150.53002746000001</v>
      </c>
      <c r="S94" s="198"/>
      <c r="T94" s="200">
        <f>T95+T233+T240+T259+T306+T311+T350+T509+T550</f>
        <v>64.668700000000001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82</v>
      </c>
      <c r="AT94" s="202" t="s">
        <v>74</v>
      </c>
      <c r="AU94" s="202" t="s">
        <v>75</v>
      </c>
      <c r="AY94" s="201" t="s">
        <v>127</v>
      </c>
      <c r="BK94" s="203">
        <f>BK95+BK233+BK240+BK259+BK306+BK311+BK350+BK509+BK550</f>
        <v>0</v>
      </c>
    </row>
    <row r="95" s="12" customFormat="1" ht="22.8" customHeight="1">
      <c r="A95" s="12"/>
      <c r="B95" s="190"/>
      <c r="C95" s="191"/>
      <c r="D95" s="192" t="s">
        <v>74</v>
      </c>
      <c r="E95" s="204" t="s">
        <v>82</v>
      </c>
      <c r="F95" s="204" t="s">
        <v>128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SUM(P96:P232)</f>
        <v>0</v>
      </c>
      <c r="Q95" s="198"/>
      <c r="R95" s="199">
        <f>SUM(R96:R232)</f>
        <v>98.641311999999999</v>
      </c>
      <c r="S95" s="198"/>
      <c r="T95" s="200">
        <f>SUM(T96:T232)</f>
        <v>49.3307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82</v>
      </c>
      <c r="AT95" s="202" t="s">
        <v>74</v>
      </c>
      <c r="AU95" s="202" t="s">
        <v>82</v>
      </c>
      <c r="AY95" s="201" t="s">
        <v>127</v>
      </c>
      <c r="BK95" s="203">
        <f>SUM(BK96:BK232)</f>
        <v>0</v>
      </c>
    </row>
    <row r="96" s="2" customFormat="1" ht="24.15" customHeight="1">
      <c r="A96" s="40"/>
      <c r="B96" s="41"/>
      <c r="C96" s="206" t="s">
        <v>82</v>
      </c>
      <c r="D96" s="206" t="s">
        <v>129</v>
      </c>
      <c r="E96" s="207" t="s">
        <v>130</v>
      </c>
      <c r="F96" s="208" t="s">
        <v>131</v>
      </c>
      <c r="G96" s="209" t="s">
        <v>132</v>
      </c>
      <c r="H96" s="210">
        <v>20</v>
      </c>
      <c r="I96" s="211"/>
      <c r="J96" s="212">
        <f>ROUND(I96*H96,2)</f>
        <v>0</v>
      </c>
      <c r="K96" s="208" t="s">
        <v>133</v>
      </c>
      <c r="L96" s="46"/>
      <c r="M96" s="213" t="s">
        <v>19</v>
      </c>
      <c r="N96" s="214" t="s">
        <v>46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134</v>
      </c>
      <c r="AT96" s="217" t="s">
        <v>129</v>
      </c>
      <c r="AU96" s="217" t="s">
        <v>84</v>
      </c>
      <c r="AY96" s="19" t="s">
        <v>127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82</v>
      </c>
      <c r="BK96" s="218">
        <f>ROUND(I96*H96,2)</f>
        <v>0</v>
      </c>
      <c r="BL96" s="19" t="s">
        <v>134</v>
      </c>
      <c r="BM96" s="217" t="s">
        <v>135</v>
      </c>
    </row>
    <row r="97" s="2" customFormat="1">
      <c r="A97" s="40"/>
      <c r="B97" s="41"/>
      <c r="C97" s="42"/>
      <c r="D97" s="219" t="s">
        <v>136</v>
      </c>
      <c r="E97" s="42"/>
      <c r="F97" s="220" t="s">
        <v>137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136</v>
      </c>
      <c r="AU97" s="19" t="s">
        <v>84</v>
      </c>
    </row>
    <row r="98" s="13" customFormat="1">
      <c r="A98" s="13"/>
      <c r="B98" s="224"/>
      <c r="C98" s="225"/>
      <c r="D98" s="226" t="s">
        <v>138</v>
      </c>
      <c r="E98" s="227" t="s">
        <v>19</v>
      </c>
      <c r="F98" s="228" t="s">
        <v>139</v>
      </c>
      <c r="G98" s="225"/>
      <c r="H98" s="229">
        <v>20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138</v>
      </c>
      <c r="AU98" s="235" t="s">
        <v>84</v>
      </c>
      <c r="AV98" s="13" t="s">
        <v>84</v>
      </c>
      <c r="AW98" s="13" t="s">
        <v>37</v>
      </c>
      <c r="AX98" s="13" t="s">
        <v>75</v>
      </c>
      <c r="AY98" s="235" t="s">
        <v>127</v>
      </c>
    </row>
    <row r="99" s="14" customFormat="1">
      <c r="A99" s="14"/>
      <c r="B99" s="236"/>
      <c r="C99" s="237"/>
      <c r="D99" s="226" t="s">
        <v>138</v>
      </c>
      <c r="E99" s="238" t="s">
        <v>19</v>
      </c>
      <c r="F99" s="239" t="s">
        <v>140</v>
      </c>
      <c r="G99" s="237"/>
      <c r="H99" s="240">
        <v>20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138</v>
      </c>
      <c r="AU99" s="246" t="s">
        <v>84</v>
      </c>
      <c r="AV99" s="14" t="s">
        <v>134</v>
      </c>
      <c r="AW99" s="14" t="s">
        <v>37</v>
      </c>
      <c r="AX99" s="14" t="s">
        <v>82</v>
      </c>
      <c r="AY99" s="246" t="s">
        <v>127</v>
      </c>
    </row>
    <row r="100" s="2" customFormat="1" ht="37.8" customHeight="1">
      <c r="A100" s="40"/>
      <c r="B100" s="41"/>
      <c r="C100" s="206" t="s">
        <v>84</v>
      </c>
      <c r="D100" s="206" t="s">
        <v>129</v>
      </c>
      <c r="E100" s="207" t="s">
        <v>141</v>
      </c>
      <c r="F100" s="208" t="s">
        <v>142</v>
      </c>
      <c r="G100" s="209" t="s">
        <v>132</v>
      </c>
      <c r="H100" s="210">
        <v>1.3</v>
      </c>
      <c r="I100" s="211"/>
      <c r="J100" s="212">
        <f>ROUND(I100*H100,2)</f>
        <v>0</v>
      </c>
      <c r="K100" s="208" t="s">
        <v>133</v>
      </c>
      <c r="L100" s="46"/>
      <c r="M100" s="213" t="s">
        <v>19</v>
      </c>
      <c r="N100" s="214" t="s">
        <v>46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0.26000000000000001</v>
      </c>
      <c r="T100" s="216">
        <f>S100*H100</f>
        <v>0.33800000000000002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134</v>
      </c>
      <c r="AT100" s="217" t="s">
        <v>129</v>
      </c>
      <c r="AU100" s="217" t="s">
        <v>84</v>
      </c>
      <c r="AY100" s="19" t="s">
        <v>127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82</v>
      </c>
      <c r="BK100" s="218">
        <f>ROUND(I100*H100,2)</f>
        <v>0</v>
      </c>
      <c r="BL100" s="19" t="s">
        <v>134</v>
      </c>
      <c r="BM100" s="217" t="s">
        <v>143</v>
      </c>
    </row>
    <row r="101" s="2" customFormat="1">
      <c r="A101" s="40"/>
      <c r="B101" s="41"/>
      <c r="C101" s="42"/>
      <c r="D101" s="219" t="s">
        <v>136</v>
      </c>
      <c r="E101" s="42"/>
      <c r="F101" s="220" t="s">
        <v>144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136</v>
      </c>
      <c r="AU101" s="19" t="s">
        <v>84</v>
      </c>
    </row>
    <row r="102" s="13" customFormat="1">
      <c r="A102" s="13"/>
      <c r="B102" s="224"/>
      <c r="C102" s="225"/>
      <c r="D102" s="226" t="s">
        <v>138</v>
      </c>
      <c r="E102" s="227" t="s">
        <v>19</v>
      </c>
      <c r="F102" s="228" t="s">
        <v>145</v>
      </c>
      <c r="G102" s="225"/>
      <c r="H102" s="229">
        <v>1.3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138</v>
      </c>
      <c r="AU102" s="235" t="s">
        <v>84</v>
      </c>
      <c r="AV102" s="13" t="s">
        <v>84</v>
      </c>
      <c r="AW102" s="13" t="s">
        <v>37</v>
      </c>
      <c r="AX102" s="13" t="s">
        <v>75</v>
      </c>
      <c r="AY102" s="235" t="s">
        <v>127</v>
      </c>
    </row>
    <row r="103" s="14" customFormat="1">
      <c r="A103" s="14"/>
      <c r="B103" s="236"/>
      <c r="C103" s="237"/>
      <c r="D103" s="226" t="s">
        <v>138</v>
      </c>
      <c r="E103" s="238" t="s">
        <v>19</v>
      </c>
      <c r="F103" s="239" t="s">
        <v>140</v>
      </c>
      <c r="G103" s="237"/>
      <c r="H103" s="240">
        <v>1.3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138</v>
      </c>
      <c r="AU103" s="246" t="s">
        <v>84</v>
      </c>
      <c r="AV103" s="14" t="s">
        <v>134</v>
      </c>
      <c r="AW103" s="14" t="s">
        <v>37</v>
      </c>
      <c r="AX103" s="14" t="s">
        <v>82</v>
      </c>
      <c r="AY103" s="246" t="s">
        <v>127</v>
      </c>
    </row>
    <row r="104" s="2" customFormat="1" ht="33" customHeight="1">
      <c r="A104" s="40"/>
      <c r="B104" s="41"/>
      <c r="C104" s="206" t="s">
        <v>146</v>
      </c>
      <c r="D104" s="206" t="s">
        <v>129</v>
      </c>
      <c r="E104" s="207" t="s">
        <v>147</v>
      </c>
      <c r="F104" s="208" t="s">
        <v>148</v>
      </c>
      <c r="G104" s="209" t="s">
        <v>132</v>
      </c>
      <c r="H104" s="210">
        <v>11.5</v>
      </c>
      <c r="I104" s="211"/>
      <c r="J104" s="212">
        <f>ROUND(I104*H104,2)</f>
        <v>0</v>
      </c>
      <c r="K104" s="208" t="s">
        <v>133</v>
      </c>
      <c r="L104" s="46"/>
      <c r="M104" s="213" t="s">
        <v>19</v>
      </c>
      <c r="N104" s="214" t="s">
        <v>46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0.28999999999999998</v>
      </c>
      <c r="T104" s="216">
        <f>S104*H104</f>
        <v>3.335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134</v>
      </c>
      <c r="AT104" s="217" t="s">
        <v>129</v>
      </c>
      <c r="AU104" s="217" t="s">
        <v>84</v>
      </c>
      <c r="AY104" s="19" t="s">
        <v>127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82</v>
      </c>
      <c r="BK104" s="218">
        <f>ROUND(I104*H104,2)</f>
        <v>0</v>
      </c>
      <c r="BL104" s="19" t="s">
        <v>134</v>
      </c>
      <c r="BM104" s="217" t="s">
        <v>149</v>
      </c>
    </row>
    <row r="105" s="2" customFormat="1">
      <c r="A105" s="40"/>
      <c r="B105" s="41"/>
      <c r="C105" s="42"/>
      <c r="D105" s="219" t="s">
        <v>136</v>
      </c>
      <c r="E105" s="42"/>
      <c r="F105" s="220" t="s">
        <v>150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136</v>
      </c>
      <c r="AU105" s="19" t="s">
        <v>84</v>
      </c>
    </row>
    <row r="106" s="13" customFormat="1">
      <c r="A106" s="13"/>
      <c r="B106" s="224"/>
      <c r="C106" s="225"/>
      <c r="D106" s="226" t="s">
        <v>138</v>
      </c>
      <c r="E106" s="227" t="s">
        <v>19</v>
      </c>
      <c r="F106" s="228" t="s">
        <v>151</v>
      </c>
      <c r="G106" s="225"/>
      <c r="H106" s="229">
        <v>11.5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138</v>
      </c>
      <c r="AU106" s="235" t="s">
        <v>84</v>
      </c>
      <c r="AV106" s="13" t="s">
        <v>84</v>
      </c>
      <c r="AW106" s="13" t="s">
        <v>37</v>
      </c>
      <c r="AX106" s="13" t="s">
        <v>75</v>
      </c>
      <c r="AY106" s="235" t="s">
        <v>127</v>
      </c>
    </row>
    <row r="107" s="14" customFormat="1">
      <c r="A107" s="14"/>
      <c r="B107" s="236"/>
      <c r="C107" s="237"/>
      <c r="D107" s="226" t="s">
        <v>138</v>
      </c>
      <c r="E107" s="238" t="s">
        <v>19</v>
      </c>
      <c r="F107" s="239" t="s">
        <v>140</v>
      </c>
      <c r="G107" s="237"/>
      <c r="H107" s="240">
        <v>11.5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138</v>
      </c>
      <c r="AU107" s="246" t="s">
        <v>84</v>
      </c>
      <c r="AV107" s="14" t="s">
        <v>134</v>
      </c>
      <c r="AW107" s="14" t="s">
        <v>37</v>
      </c>
      <c r="AX107" s="14" t="s">
        <v>82</v>
      </c>
      <c r="AY107" s="246" t="s">
        <v>127</v>
      </c>
    </row>
    <row r="108" s="2" customFormat="1" ht="33" customHeight="1">
      <c r="A108" s="40"/>
      <c r="B108" s="41"/>
      <c r="C108" s="206" t="s">
        <v>134</v>
      </c>
      <c r="D108" s="206" t="s">
        <v>129</v>
      </c>
      <c r="E108" s="207" t="s">
        <v>147</v>
      </c>
      <c r="F108" s="208" t="s">
        <v>148</v>
      </c>
      <c r="G108" s="209" t="s">
        <v>132</v>
      </c>
      <c r="H108" s="210">
        <v>1.3</v>
      </c>
      <c r="I108" s="211"/>
      <c r="J108" s="212">
        <f>ROUND(I108*H108,2)</f>
        <v>0</v>
      </c>
      <c r="K108" s="208" t="s">
        <v>133</v>
      </c>
      <c r="L108" s="46"/>
      <c r="M108" s="213" t="s">
        <v>19</v>
      </c>
      <c r="N108" s="214" t="s">
        <v>46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0.28999999999999998</v>
      </c>
      <c r="T108" s="216">
        <f>S108*H108</f>
        <v>0.377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134</v>
      </c>
      <c r="AT108" s="217" t="s">
        <v>129</v>
      </c>
      <c r="AU108" s="217" t="s">
        <v>84</v>
      </c>
      <c r="AY108" s="19" t="s">
        <v>127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82</v>
      </c>
      <c r="BK108" s="218">
        <f>ROUND(I108*H108,2)</f>
        <v>0</v>
      </c>
      <c r="BL108" s="19" t="s">
        <v>134</v>
      </c>
      <c r="BM108" s="217" t="s">
        <v>152</v>
      </c>
    </row>
    <row r="109" s="2" customFormat="1">
      <c r="A109" s="40"/>
      <c r="B109" s="41"/>
      <c r="C109" s="42"/>
      <c r="D109" s="219" t="s">
        <v>136</v>
      </c>
      <c r="E109" s="42"/>
      <c r="F109" s="220" t="s">
        <v>150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136</v>
      </c>
      <c r="AU109" s="19" t="s">
        <v>84</v>
      </c>
    </row>
    <row r="110" s="13" customFormat="1">
      <c r="A110" s="13"/>
      <c r="B110" s="224"/>
      <c r="C110" s="225"/>
      <c r="D110" s="226" t="s">
        <v>138</v>
      </c>
      <c r="E110" s="227" t="s">
        <v>19</v>
      </c>
      <c r="F110" s="228" t="s">
        <v>153</v>
      </c>
      <c r="G110" s="225"/>
      <c r="H110" s="229">
        <v>1.3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138</v>
      </c>
      <c r="AU110" s="235" t="s">
        <v>84</v>
      </c>
      <c r="AV110" s="13" t="s">
        <v>84</v>
      </c>
      <c r="AW110" s="13" t="s">
        <v>37</v>
      </c>
      <c r="AX110" s="13" t="s">
        <v>75</v>
      </c>
      <c r="AY110" s="235" t="s">
        <v>127</v>
      </c>
    </row>
    <row r="111" s="14" customFormat="1">
      <c r="A111" s="14"/>
      <c r="B111" s="236"/>
      <c r="C111" s="237"/>
      <c r="D111" s="226" t="s">
        <v>138</v>
      </c>
      <c r="E111" s="238" t="s">
        <v>19</v>
      </c>
      <c r="F111" s="239" t="s">
        <v>140</v>
      </c>
      <c r="G111" s="237"/>
      <c r="H111" s="240">
        <v>1.3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138</v>
      </c>
      <c r="AU111" s="246" t="s">
        <v>84</v>
      </c>
      <c r="AV111" s="14" t="s">
        <v>134</v>
      </c>
      <c r="AW111" s="14" t="s">
        <v>37</v>
      </c>
      <c r="AX111" s="14" t="s">
        <v>82</v>
      </c>
      <c r="AY111" s="246" t="s">
        <v>127</v>
      </c>
    </row>
    <row r="112" s="2" customFormat="1" ht="24.15" customHeight="1">
      <c r="A112" s="40"/>
      <c r="B112" s="41"/>
      <c r="C112" s="206" t="s">
        <v>154</v>
      </c>
      <c r="D112" s="206" t="s">
        <v>129</v>
      </c>
      <c r="E112" s="207" t="s">
        <v>155</v>
      </c>
      <c r="F112" s="208" t="s">
        <v>156</v>
      </c>
      <c r="G112" s="209" t="s">
        <v>132</v>
      </c>
      <c r="H112" s="210">
        <v>11.5</v>
      </c>
      <c r="I112" s="211"/>
      <c r="J112" s="212">
        <f>ROUND(I112*H112,2)</f>
        <v>0</v>
      </c>
      <c r="K112" s="208" t="s">
        <v>133</v>
      </c>
      <c r="L112" s="46"/>
      <c r="M112" s="213" t="s">
        <v>19</v>
      </c>
      <c r="N112" s="214" t="s">
        <v>46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0.23999999999999999</v>
      </c>
      <c r="T112" s="216">
        <f>S112*H112</f>
        <v>2.7599999999999998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134</v>
      </c>
      <c r="AT112" s="217" t="s">
        <v>129</v>
      </c>
      <c r="AU112" s="217" t="s">
        <v>84</v>
      </c>
      <c r="AY112" s="19" t="s">
        <v>127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82</v>
      </c>
      <c r="BK112" s="218">
        <f>ROUND(I112*H112,2)</f>
        <v>0</v>
      </c>
      <c r="BL112" s="19" t="s">
        <v>134</v>
      </c>
      <c r="BM112" s="217" t="s">
        <v>157</v>
      </c>
    </row>
    <row r="113" s="2" customFormat="1">
      <c r="A113" s="40"/>
      <c r="B113" s="41"/>
      <c r="C113" s="42"/>
      <c r="D113" s="219" t="s">
        <v>136</v>
      </c>
      <c r="E113" s="42"/>
      <c r="F113" s="220" t="s">
        <v>158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136</v>
      </c>
      <c r="AU113" s="19" t="s">
        <v>84</v>
      </c>
    </row>
    <row r="114" s="13" customFormat="1">
      <c r="A114" s="13"/>
      <c r="B114" s="224"/>
      <c r="C114" s="225"/>
      <c r="D114" s="226" t="s">
        <v>138</v>
      </c>
      <c r="E114" s="227" t="s">
        <v>19</v>
      </c>
      <c r="F114" s="228" t="s">
        <v>159</v>
      </c>
      <c r="G114" s="225"/>
      <c r="H114" s="229">
        <v>11.5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138</v>
      </c>
      <c r="AU114" s="235" t="s">
        <v>84</v>
      </c>
      <c r="AV114" s="13" t="s">
        <v>84</v>
      </c>
      <c r="AW114" s="13" t="s">
        <v>37</v>
      </c>
      <c r="AX114" s="13" t="s">
        <v>75</v>
      </c>
      <c r="AY114" s="235" t="s">
        <v>127</v>
      </c>
    </row>
    <row r="115" s="14" customFormat="1">
      <c r="A115" s="14"/>
      <c r="B115" s="236"/>
      <c r="C115" s="237"/>
      <c r="D115" s="226" t="s">
        <v>138</v>
      </c>
      <c r="E115" s="238" t="s">
        <v>19</v>
      </c>
      <c r="F115" s="239" t="s">
        <v>140</v>
      </c>
      <c r="G115" s="237"/>
      <c r="H115" s="240">
        <v>11.5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138</v>
      </c>
      <c r="AU115" s="246" t="s">
        <v>84</v>
      </c>
      <c r="AV115" s="14" t="s">
        <v>134</v>
      </c>
      <c r="AW115" s="14" t="s">
        <v>37</v>
      </c>
      <c r="AX115" s="14" t="s">
        <v>82</v>
      </c>
      <c r="AY115" s="246" t="s">
        <v>127</v>
      </c>
    </row>
    <row r="116" s="2" customFormat="1" ht="24.15" customHeight="1">
      <c r="A116" s="40"/>
      <c r="B116" s="41"/>
      <c r="C116" s="206" t="s">
        <v>160</v>
      </c>
      <c r="D116" s="206" t="s">
        <v>129</v>
      </c>
      <c r="E116" s="207" t="s">
        <v>155</v>
      </c>
      <c r="F116" s="208" t="s">
        <v>156</v>
      </c>
      <c r="G116" s="209" t="s">
        <v>132</v>
      </c>
      <c r="H116" s="210">
        <v>1.3</v>
      </c>
      <c r="I116" s="211"/>
      <c r="J116" s="212">
        <f>ROUND(I116*H116,2)</f>
        <v>0</v>
      </c>
      <c r="K116" s="208" t="s">
        <v>133</v>
      </c>
      <c r="L116" s="46"/>
      <c r="M116" s="213" t="s">
        <v>19</v>
      </c>
      <c r="N116" s="214" t="s">
        <v>46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0.23999999999999999</v>
      </c>
      <c r="T116" s="216">
        <f>S116*H116</f>
        <v>0.312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134</v>
      </c>
      <c r="AT116" s="217" t="s">
        <v>129</v>
      </c>
      <c r="AU116" s="217" t="s">
        <v>84</v>
      </c>
      <c r="AY116" s="19" t="s">
        <v>127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82</v>
      </c>
      <c r="BK116" s="218">
        <f>ROUND(I116*H116,2)</f>
        <v>0</v>
      </c>
      <c r="BL116" s="19" t="s">
        <v>134</v>
      </c>
      <c r="BM116" s="217" t="s">
        <v>161</v>
      </c>
    </row>
    <row r="117" s="2" customFormat="1">
      <c r="A117" s="40"/>
      <c r="B117" s="41"/>
      <c r="C117" s="42"/>
      <c r="D117" s="219" t="s">
        <v>136</v>
      </c>
      <c r="E117" s="42"/>
      <c r="F117" s="220" t="s">
        <v>158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136</v>
      </c>
      <c r="AU117" s="19" t="s">
        <v>84</v>
      </c>
    </row>
    <row r="118" s="13" customFormat="1">
      <c r="A118" s="13"/>
      <c r="B118" s="224"/>
      <c r="C118" s="225"/>
      <c r="D118" s="226" t="s">
        <v>138</v>
      </c>
      <c r="E118" s="227" t="s">
        <v>19</v>
      </c>
      <c r="F118" s="228" t="s">
        <v>162</v>
      </c>
      <c r="G118" s="225"/>
      <c r="H118" s="229">
        <v>1.3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138</v>
      </c>
      <c r="AU118" s="235" t="s">
        <v>84</v>
      </c>
      <c r="AV118" s="13" t="s">
        <v>84</v>
      </c>
      <c r="AW118" s="13" t="s">
        <v>37</v>
      </c>
      <c r="AX118" s="13" t="s">
        <v>75</v>
      </c>
      <c r="AY118" s="235" t="s">
        <v>127</v>
      </c>
    </row>
    <row r="119" s="14" customFormat="1">
      <c r="A119" s="14"/>
      <c r="B119" s="236"/>
      <c r="C119" s="237"/>
      <c r="D119" s="226" t="s">
        <v>138</v>
      </c>
      <c r="E119" s="238" t="s">
        <v>19</v>
      </c>
      <c r="F119" s="239" t="s">
        <v>140</v>
      </c>
      <c r="G119" s="237"/>
      <c r="H119" s="240">
        <v>1.3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138</v>
      </c>
      <c r="AU119" s="246" t="s">
        <v>84</v>
      </c>
      <c r="AV119" s="14" t="s">
        <v>134</v>
      </c>
      <c r="AW119" s="14" t="s">
        <v>37</v>
      </c>
      <c r="AX119" s="14" t="s">
        <v>82</v>
      </c>
      <c r="AY119" s="246" t="s">
        <v>127</v>
      </c>
    </row>
    <row r="120" s="2" customFormat="1" ht="24.15" customHeight="1">
      <c r="A120" s="40"/>
      <c r="B120" s="41"/>
      <c r="C120" s="206" t="s">
        <v>163</v>
      </c>
      <c r="D120" s="206" t="s">
        <v>129</v>
      </c>
      <c r="E120" s="207" t="s">
        <v>164</v>
      </c>
      <c r="F120" s="208" t="s">
        <v>165</v>
      </c>
      <c r="G120" s="209" t="s">
        <v>132</v>
      </c>
      <c r="H120" s="210">
        <v>11.5</v>
      </c>
      <c r="I120" s="211"/>
      <c r="J120" s="212">
        <f>ROUND(I120*H120,2)</f>
        <v>0</v>
      </c>
      <c r="K120" s="208" t="s">
        <v>133</v>
      </c>
      <c r="L120" s="46"/>
      <c r="M120" s="213" t="s">
        <v>19</v>
      </c>
      <c r="N120" s="214" t="s">
        <v>46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0.098000000000000004</v>
      </c>
      <c r="T120" s="216">
        <f>S120*H120</f>
        <v>1.127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134</v>
      </c>
      <c r="AT120" s="217" t="s">
        <v>129</v>
      </c>
      <c r="AU120" s="217" t="s">
        <v>84</v>
      </c>
      <c r="AY120" s="19" t="s">
        <v>127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82</v>
      </c>
      <c r="BK120" s="218">
        <f>ROUND(I120*H120,2)</f>
        <v>0</v>
      </c>
      <c r="BL120" s="19" t="s">
        <v>134</v>
      </c>
      <c r="BM120" s="217" t="s">
        <v>166</v>
      </c>
    </row>
    <row r="121" s="2" customFormat="1">
      <c r="A121" s="40"/>
      <c r="B121" s="41"/>
      <c r="C121" s="42"/>
      <c r="D121" s="219" t="s">
        <v>136</v>
      </c>
      <c r="E121" s="42"/>
      <c r="F121" s="220" t="s">
        <v>167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136</v>
      </c>
      <c r="AU121" s="19" t="s">
        <v>84</v>
      </c>
    </row>
    <row r="122" s="13" customFormat="1">
      <c r="A122" s="13"/>
      <c r="B122" s="224"/>
      <c r="C122" s="225"/>
      <c r="D122" s="226" t="s">
        <v>138</v>
      </c>
      <c r="E122" s="227" t="s">
        <v>19</v>
      </c>
      <c r="F122" s="228" t="s">
        <v>168</v>
      </c>
      <c r="G122" s="225"/>
      <c r="H122" s="229">
        <v>11.5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138</v>
      </c>
      <c r="AU122" s="235" t="s">
        <v>84</v>
      </c>
      <c r="AV122" s="13" t="s">
        <v>84</v>
      </c>
      <c r="AW122" s="13" t="s">
        <v>37</v>
      </c>
      <c r="AX122" s="13" t="s">
        <v>75</v>
      </c>
      <c r="AY122" s="235" t="s">
        <v>127</v>
      </c>
    </row>
    <row r="123" s="14" customFormat="1">
      <c r="A123" s="14"/>
      <c r="B123" s="236"/>
      <c r="C123" s="237"/>
      <c r="D123" s="226" t="s">
        <v>138</v>
      </c>
      <c r="E123" s="238" t="s">
        <v>19</v>
      </c>
      <c r="F123" s="239" t="s">
        <v>140</v>
      </c>
      <c r="G123" s="237"/>
      <c r="H123" s="240">
        <v>11.5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138</v>
      </c>
      <c r="AU123" s="246" t="s">
        <v>84</v>
      </c>
      <c r="AV123" s="14" t="s">
        <v>134</v>
      </c>
      <c r="AW123" s="14" t="s">
        <v>37</v>
      </c>
      <c r="AX123" s="14" t="s">
        <v>82</v>
      </c>
      <c r="AY123" s="246" t="s">
        <v>127</v>
      </c>
    </row>
    <row r="124" s="2" customFormat="1" ht="37.8" customHeight="1">
      <c r="A124" s="40"/>
      <c r="B124" s="41"/>
      <c r="C124" s="206" t="s">
        <v>169</v>
      </c>
      <c r="D124" s="206" t="s">
        <v>129</v>
      </c>
      <c r="E124" s="207" t="s">
        <v>170</v>
      </c>
      <c r="F124" s="208" t="s">
        <v>171</v>
      </c>
      <c r="G124" s="209" t="s">
        <v>132</v>
      </c>
      <c r="H124" s="210">
        <v>35.600000000000001</v>
      </c>
      <c r="I124" s="211"/>
      <c r="J124" s="212">
        <f>ROUND(I124*H124,2)</f>
        <v>0</v>
      </c>
      <c r="K124" s="208" t="s">
        <v>133</v>
      </c>
      <c r="L124" s="46"/>
      <c r="M124" s="213" t="s">
        <v>19</v>
      </c>
      <c r="N124" s="214" t="s">
        <v>46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0.28999999999999998</v>
      </c>
      <c r="T124" s="216">
        <f>S124*H124</f>
        <v>10.324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134</v>
      </c>
      <c r="AT124" s="217" t="s">
        <v>129</v>
      </c>
      <c r="AU124" s="217" t="s">
        <v>84</v>
      </c>
      <c r="AY124" s="19" t="s">
        <v>127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82</v>
      </c>
      <c r="BK124" s="218">
        <f>ROUND(I124*H124,2)</f>
        <v>0</v>
      </c>
      <c r="BL124" s="19" t="s">
        <v>134</v>
      </c>
      <c r="BM124" s="217" t="s">
        <v>172</v>
      </c>
    </row>
    <row r="125" s="2" customFormat="1">
      <c r="A125" s="40"/>
      <c r="B125" s="41"/>
      <c r="C125" s="42"/>
      <c r="D125" s="219" t="s">
        <v>136</v>
      </c>
      <c r="E125" s="42"/>
      <c r="F125" s="220" t="s">
        <v>173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136</v>
      </c>
      <c r="AU125" s="19" t="s">
        <v>84</v>
      </c>
    </row>
    <row r="126" s="13" customFormat="1">
      <c r="A126" s="13"/>
      <c r="B126" s="224"/>
      <c r="C126" s="225"/>
      <c r="D126" s="226" t="s">
        <v>138</v>
      </c>
      <c r="E126" s="227" t="s">
        <v>19</v>
      </c>
      <c r="F126" s="228" t="s">
        <v>174</v>
      </c>
      <c r="G126" s="225"/>
      <c r="H126" s="229">
        <v>35.600000000000001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138</v>
      </c>
      <c r="AU126" s="235" t="s">
        <v>84</v>
      </c>
      <c r="AV126" s="13" t="s">
        <v>84</v>
      </c>
      <c r="AW126" s="13" t="s">
        <v>37</v>
      </c>
      <c r="AX126" s="13" t="s">
        <v>75</v>
      </c>
      <c r="AY126" s="235" t="s">
        <v>127</v>
      </c>
    </row>
    <row r="127" s="14" customFormat="1">
      <c r="A127" s="14"/>
      <c r="B127" s="236"/>
      <c r="C127" s="237"/>
      <c r="D127" s="226" t="s">
        <v>138</v>
      </c>
      <c r="E127" s="238" t="s">
        <v>19</v>
      </c>
      <c r="F127" s="239" t="s">
        <v>140</v>
      </c>
      <c r="G127" s="237"/>
      <c r="H127" s="240">
        <v>35.600000000000001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138</v>
      </c>
      <c r="AU127" s="246" t="s">
        <v>84</v>
      </c>
      <c r="AV127" s="14" t="s">
        <v>134</v>
      </c>
      <c r="AW127" s="14" t="s">
        <v>37</v>
      </c>
      <c r="AX127" s="14" t="s">
        <v>82</v>
      </c>
      <c r="AY127" s="246" t="s">
        <v>127</v>
      </c>
    </row>
    <row r="128" s="2" customFormat="1" ht="33" customHeight="1">
      <c r="A128" s="40"/>
      <c r="B128" s="41"/>
      <c r="C128" s="206" t="s">
        <v>175</v>
      </c>
      <c r="D128" s="206" t="s">
        <v>129</v>
      </c>
      <c r="E128" s="207" t="s">
        <v>176</v>
      </c>
      <c r="F128" s="208" t="s">
        <v>177</v>
      </c>
      <c r="G128" s="209" t="s">
        <v>132</v>
      </c>
      <c r="H128" s="210">
        <v>35.600000000000001</v>
      </c>
      <c r="I128" s="211"/>
      <c r="J128" s="212">
        <f>ROUND(I128*H128,2)</f>
        <v>0</v>
      </c>
      <c r="K128" s="208" t="s">
        <v>133</v>
      </c>
      <c r="L128" s="46"/>
      <c r="M128" s="213" t="s">
        <v>19</v>
      </c>
      <c r="N128" s="214" t="s">
        <v>46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0.32500000000000001</v>
      </c>
      <c r="T128" s="216">
        <f>S128*H128</f>
        <v>11.57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134</v>
      </c>
      <c r="AT128" s="217" t="s">
        <v>129</v>
      </c>
      <c r="AU128" s="217" t="s">
        <v>84</v>
      </c>
      <c r="AY128" s="19" t="s">
        <v>127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82</v>
      </c>
      <c r="BK128" s="218">
        <f>ROUND(I128*H128,2)</f>
        <v>0</v>
      </c>
      <c r="BL128" s="19" t="s">
        <v>134</v>
      </c>
      <c r="BM128" s="217" t="s">
        <v>178</v>
      </c>
    </row>
    <row r="129" s="2" customFormat="1">
      <c r="A129" s="40"/>
      <c r="B129" s="41"/>
      <c r="C129" s="42"/>
      <c r="D129" s="219" t="s">
        <v>136</v>
      </c>
      <c r="E129" s="42"/>
      <c r="F129" s="220" t="s">
        <v>179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136</v>
      </c>
      <c r="AU129" s="19" t="s">
        <v>84</v>
      </c>
    </row>
    <row r="130" s="13" customFormat="1">
      <c r="A130" s="13"/>
      <c r="B130" s="224"/>
      <c r="C130" s="225"/>
      <c r="D130" s="226" t="s">
        <v>138</v>
      </c>
      <c r="E130" s="227" t="s">
        <v>19</v>
      </c>
      <c r="F130" s="228" t="s">
        <v>180</v>
      </c>
      <c r="G130" s="225"/>
      <c r="H130" s="229">
        <v>35.600000000000001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138</v>
      </c>
      <c r="AU130" s="235" t="s">
        <v>84</v>
      </c>
      <c r="AV130" s="13" t="s">
        <v>84</v>
      </c>
      <c r="AW130" s="13" t="s">
        <v>37</v>
      </c>
      <c r="AX130" s="13" t="s">
        <v>75</v>
      </c>
      <c r="AY130" s="235" t="s">
        <v>127</v>
      </c>
    </row>
    <row r="131" s="14" customFormat="1">
      <c r="A131" s="14"/>
      <c r="B131" s="236"/>
      <c r="C131" s="237"/>
      <c r="D131" s="226" t="s">
        <v>138</v>
      </c>
      <c r="E131" s="238" t="s">
        <v>19</v>
      </c>
      <c r="F131" s="239" t="s">
        <v>140</v>
      </c>
      <c r="G131" s="237"/>
      <c r="H131" s="240">
        <v>35.600000000000001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138</v>
      </c>
      <c r="AU131" s="246" t="s">
        <v>84</v>
      </c>
      <c r="AV131" s="14" t="s">
        <v>134</v>
      </c>
      <c r="AW131" s="14" t="s">
        <v>37</v>
      </c>
      <c r="AX131" s="14" t="s">
        <v>82</v>
      </c>
      <c r="AY131" s="246" t="s">
        <v>127</v>
      </c>
    </row>
    <row r="132" s="2" customFormat="1" ht="33" customHeight="1">
      <c r="A132" s="40"/>
      <c r="B132" s="41"/>
      <c r="C132" s="206" t="s">
        <v>181</v>
      </c>
      <c r="D132" s="206" t="s">
        <v>129</v>
      </c>
      <c r="E132" s="207" t="s">
        <v>182</v>
      </c>
      <c r="F132" s="208" t="s">
        <v>183</v>
      </c>
      <c r="G132" s="209" t="s">
        <v>132</v>
      </c>
      <c r="H132" s="210">
        <v>35.600000000000001</v>
      </c>
      <c r="I132" s="211"/>
      <c r="J132" s="212">
        <f>ROUND(I132*H132,2)</f>
        <v>0</v>
      </c>
      <c r="K132" s="208" t="s">
        <v>133</v>
      </c>
      <c r="L132" s="46"/>
      <c r="M132" s="213" t="s">
        <v>19</v>
      </c>
      <c r="N132" s="214" t="s">
        <v>46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0.316</v>
      </c>
      <c r="T132" s="216">
        <f>S132*H132</f>
        <v>11.249600000000001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134</v>
      </c>
      <c r="AT132" s="217" t="s">
        <v>129</v>
      </c>
      <c r="AU132" s="217" t="s">
        <v>84</v>
      </c>
      <c r="AY132" s="19" t="s">
        <v>127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82</v>
      </c>
      <c r="BK132" s="218">
        <f>ROUND(I132*H132,2)</f>
        <v>0</v>
      </c>
      <c r="BL132" s="19" t="s">
        <v>134</v>
      </c>
      <c r="BM132" s="217" t="s">
        <v>184</v>
      </c>
    </row>
    <row r="133" s="2" customFormat="1">
      <c r="A133" s="40"/>
      <c r="B133" s="41"/>
      <c r="C133" s="42"/>
      <c r="D133" s="219" t="s">
        <v>136</v>
      </c>
      <c r="E133" s="42"/>
      <c r="F133" s="220" t="s">
        <v>185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136</v>
      </c>
      <c r="AU133" s="19" t="s">
        <v>84</v>
      </c>
    </row>
    <row r="134" s="13" customFormat="1">
      <c r="A134" s="13"/>
      <c r="B134" s="224"/>
      <c r="C134" s="225"/>
      <c r="D134" s="226" t="s">
        <v>138</v>
      </c>
      <c r="E134" s="227" t="s">
        <v>19</v>
      </c>
      <c r="F134" s="228" t="s">
        <v>186</v>
      </c>
      <c r="G134" s="225"/>
      <c r="H134" s="229">
        <v>35.600000000000001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138</v>
      </c>
      <c r="AU134" s="235" t="s">
        <v>84</v>
      </c>
      <c r="AV134" s="13" t="s">
        <v>84</v>
      </c>
      <c r="AW134" s="13" t="s">
        <v>37</v>
      </c>
      <c r="AX134" s="13" t="s">
        <v>75</v>
      </c>
      <c r="AY134" s="235" t="s">
        <v>127</v>
      </c>
    </row>
    <row r="135" s="14" customFormat="1">
      <c r="A135" s="14"/>
      <c r="B135" s="236"/>
      <c r="C135" s="237"/>
      <c r="D135" s="226" t="s">
        <v>138</v>
      </c>
      <c r="E135" s="238" t="s">
        <v>19</v>
      </c>
      <c r="F135" s="239" t="s">
        <v>140</v>
      </c>
      <c r="G135" s="237"/>
      <c r="H135" s="240">
        <v>35.600000000000001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138</v>
      </c>
      <c r="AU135" s="246" t="s">
        <v>84</v>
      </c>
      <c r="AV135" s="14" t="s">
        <v>134</v>
      </c>
      <c r="AW135" s="14" t="s">
        <v>37</v>
      </c>
      <c r="AX135" s="14" t="s">
        <v>82</v>
      </c>
      <c r="AY135" s="246" t="s">
        <v>127</v>
      </c>
    </row>
    <row r="136" s="2" customFormat="1" ht="24.15" customHeight="1">
      <c r="A136" s="40"/>
      <c r="B136" s="41"/>
      <c r="C136" s="206" t="s">
        <v>187</v>
      </c>
      <c r="D136" s="206" t="s">
        <v>129</v>
      </c>
      <c r="E136" s="207" t="s">
        <v>188</v>
      </c>
      <c r="F136" s="208" t="s">
        <v>189</v>
      </c>
      <c r="G136" s="209" t="s">
        <v>132</v>
      </c>
      <c r="H136" s="210">
        <v>8.8000000000000007</v>
      </c>
      <c r="I136" s="211"/>
      <c r="J136" s="212">
        <f>ROUND(I136*H136,2)</f>
        <v>0</v>
      </c>
      <c r="K136" s="208" t="s">
        <v>133</v>
      </c>
      <c r="L136" s="46"/>
      <c r="M136" s="213" t="s">
        <v>19</v>
      </c>
      <c r="N136" s="214" t="s">
        <v>46</v>
      </c>
      <c r="O136" s="86"/>
      <c r="P136" s="215">
        <f>O136*H136</f>
        <v>0</v>
      </c>
      <c r="Q136" s="215">
        <v>1.0000000000000001E-05</v>
      </c>
      <c r="R136" s="215">
        <f>Q136*H136</f>
        <v>8.8000000000000011E-05</v>
      </c>
      <c r="S136" s="215">
        <v>0.091999999999999998</v>
      </c>
      <c r="T136" s="216">
        <f>S136*H136</f>
        <v>0.8096000000000001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134</v>
      </c>
      <c r="AT136" s="217" t="s">
        <v>129</v>
      </c>
      <c r="AU136" s="217" t="s">
        <v>84</v>
      </c>
      <c r="AY136" s="19" t="s">
        <v>127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82</v>
      </c>
      <c r="BK136" s="218">
        <f>ROUND(I136*H136,2)</f>
        <v>0</v>
      </c>
      <c r="BL136" s="19" t="s">
        <v>134</v>
      </c>
      <c r="BM136" s="217" t="s">
        <v>190</v>
      </c>
    </row>
    <row r="137" s="2" customFormat="1">
      <c r="A137" s="40"/>
      <c r="B137" s="41"/>
      <c r="C137" s="42"/>
      <c r="D137" s="219" t="s">
        <v>136</v>
      </c>
      <c r="E137" s="42"/>
      <c r="F137" s="220" t="s">
        <v>191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136</v>
      </c>
      <c r="AU137" s="19" t="s">
        <v>84</v>
      </c>
    </row>
    <row r="138" s="13" customFormat="1">
      <c r="A138" s="13"/>
      <c r="B138" s="224"/>
      <c r="C138" s="225"/>
      <c r="D138" s="226" t="s">
        <v>138</v>
      </c>
      <c r="E138" s="227" t="s">
        <v>19</v>
      </c>
      <c r="F138" s="228" t="s">
        <v>192</v>
      </c>
      <c r="G138" s="225"/>
      <c r="H138" s="229">
        <v>8.8000000000000007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138</v>
      </c>
      <c r="AU138" s="235" t="s">
        <v>84</v>
      </c>
      <c r="AV138" s="13" t="s">
        <v>84</v>
      </c>
      <c r="AW138" s="13" t="s">
        <v>37</v>
      </c>
      <c r="AX138" s="13" t="s">
        <v>75</v>
      </c>
      <c r="AY138" s="235" t="s">
        <v>127</v>
      </c>
    </row>
    <row r="139" s="14" customFormat="1">
      <c r="A139" s="14"/>
      <c r="B139" s="236"/>
      <c r="C139" s="237"/>
      <c r="D139" s="226" t="s">
        <v>138</v>
      </c>
      <c r="E139" s="238" t="s">
        <v>19</v>
      </c>
      <c r="F139" s="239" t="s">
        <v>140</v>
      </c>
      <c r="G139" s="237"/>
      <c r="H139" s="240">
        <v>8.8000000000000007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138</v>
      </c>
      <c r="AU139" s="246" t="s">
        <v>84</v>
      </c>
      <c r="AV139" s="14" t="s">
        <v>134</v>
      </c>
      <c r="AW139" s="14" t="s">
        <v>37</v>
      </c>
      <c r="AX139" s="14" t="s">
        <v>82</v>
      </c>
      <c r="AY139" s="246" t="s">
        <v>127</v>
      </c>
    </row>
    <row r="140" s="2" customFormat="1" ht="24.15" customHeight="1">
      <c r="A140" s="40"/>
      <c r="B140" s="41"/>
      <c r="C140" s="206" t="s">
        <v>8</v>
      </c>
      <c r="D140" s="206" t="s">
        <v>129</v>
      </c>
      <c r="E140" s="207" t="s">
        <v>193</v>
      </c>
      <c r="F140" s="208" t="s">
        <v>194</v>
      </c>
      <c r="G140" s="209" t="s">
        <v>195</v>
      </c>
      <c r="H140" s="210">
        <v>15.699999999999999</v>
      </c>
      <c r="I140" s="211"/>
      <c r="J140" s="212">
        <f>ROUND(I140*H140,2)</f>
        <v>0</v>
      </c>
      <c r="K140" s="208" t="s">
        <v>133</v>
      </c>
      <c r="L140" s="46"/>
      <c r="M140" s="213" t="s">
        <v>19</v>
      </c>
      <c r="N140" s="214" t="s">
        <v>46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0.20499999999999999</v>
      </c>
      <c r="T140" s="216">
        <f>S140*H140</f>
        <v>3.2184999999999997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134</v>
      </c>
      <c r="AT140" s="217" t="s">
        <v>129</v>
      </c>
      <c r="AU140" s="217" t="s">
        <v>84</v>
      </c>
      <c r="AY140" s="19" t="s">
        <v>127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82</v>
      </c>
      <c r="BK140" s="218">
        <f>ROUND(I140*H140,2)</f>
        <v>0</v>
      </c>
      <c r="BL140" s="19" t="s">
        <v>134</v>
      </c>
      <c r="BM140" s="217" t="s">
        <v>196</v>
      </c>
    </row>
    <row r="141" s="2" customFormat="1">
      <c r="A141" s="40"/>
      <c r="B141" s="41"/>
      <c r="C141" s="42"/>
      <c r="D141" s="219" t="s">
        <v>136</v>
      </c>
      <c r="E141" s="42"/>
      <c r="F141" s="220" t="s">
        <v>197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136</v>
      </c>
      <c r="AU141" s="19" t="s">
        <v>84</v>
      </c>
    </row>
    <row r="142" s="13" customFormat="1">
      <c r="A142" s="13"/>
      <c r="B142" s="224"/>
      <c r="C142" s="225"/>
      <c r="D142" s="226" t="s">
        <v>138</v>
      </c>
      <c r="E142" s="227" t="s">
        <v>19</v>
      </c>
      <c r="F142" s="228" t="s">
        <v>198</v>
      </c>
      <c r="G142" s="225"/>
      <c r="H142" s="229">
        <v>15.699999999999999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138</v>
      </c>
      <c r="AU142" s="235" t="s">
        <v>84</v>
      </c>
      <c r="AV142" s="13" t="s">
        <v>84</v>
      </c>
      <c r="AW142" s="13" t="s">
        <v>37</v>
      </c>
      <c r="AX142" s="13" t="s">
        <v>75</v>
      </c>
      <c r="AY142" s="235" t="s">
        <v>127</v>
      </c>
    </row>
    <row r="143" s="14" customFormat="1">
      <c r="A143" s="14"/>
      <c r="B143" s="236"/>
      <c r="C143" s="237"/>
      <c r="D143" s="226" t="s">
        <v>138</v>
      </c>
      <c r="E143" s="238" t="s">
        <v>19</v>
      </c>
      <c r="F143" s="239" t="s">
        <v>140</v>
      </c>
      <c r="G143" s="237"/>
      <c r="H143" s="240">
        <v>15.699999999999999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138</v>
      </c>
      <c r="AU143" s="246" t="s">
        <v>84</v>
      </c>
      <c r="AV143" s="14" t="s">
        <v>134</v>
      </c>
      <c r="AW143" s="14" t="s">
        <v>37</v>
      </c>
      <c r="AX143" s="14" t="s">
        <v>82</v>
      </c>
      <c r="AY143" s="246" t="s">
        <v>127</v>
      </c>
    </row>
    <row r="144" s="2" customFormat="1" ht="24.15" customHeight="1">
      <c r="A144" s="40"/>
      <c r="B144" s="41"/>
      <c r="C144" s="206" t="s">
        <v>199</v>
      </c>
      <c r="D144" s="206" t="s">
        <v>129</v>
      </c>
      <c r="E144" s="207" t="s">
        <v>200</v>
      </c>
      <c r="F144" s="208" t="s">
        <v>201</v>
      </c>
      <c r="G144" s="209" t="s">
        <v>195</v>
      </c>
      <c r="H144" s="210">
        <v>34</v>
      </c>
      <c r="I144" s="211"/>
      <c r="J144" s="212">
        <f>ROUND(I144*H144,2)</f>
        <v>0</v>
      </c>
      <c r="K144" s="208" t="s">
        <v>133</v>
      </c>
      <c r="L144" s="46"/>
      <c r="M144" s="213" t="s">
        <v>19</v>
      </c>
      <c r="N144" s="214" t="s">
        <v>46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0.11500000000000001</v>
      </c>
      <c r="T144" s="216">
        <f>S144*H144</f>
        <v>3.9100000000000001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134</v>
      </c>
      <c r="AT144" s="217" t="s">
        <v>129</v>
      </c>
      <c r="AU144" s="217" t="s">
        <v>84</v>
      </c>
      <c r="AY144" s="19" t="s">
        <v>127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82</v>
      </c>
      <c r="BK144" s="218">
        <f>ROUND(I144*H144,2)</f>
        <v>0</v>
      </c>
      <c r="BL144" s="19" t="s">
        <v>134</v>
      </c>
      <c r="BM144" s="217" t="s">
        <v>202</v>
      </c>
    </row>
    <row r="145" s="2" customFormat="1">
      <c r="A145" s="40"/>
      <c r="B145" s="41"/>
      <c r="C145" s="42"/>
      <c r="D145" s="219" t="s">
        <v>136</v>
      </c>
      <c r="E145" s="42"/>
      <c r="F145" s="220" t="s">
        <v>203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136</v>
      </c>
      <c r="AU145" s="19" t="s">
        <v>84</v>
      </c>
    </row>
    <row r="146" s="13" customFormat="1">
      <c r="A146" s="13"/>
      <c r="B146" s="224"/>
      <c r="C146" s="225"/>
      <c r="D146" s="226" t="s">
        <v>138</v>
      </c>
      <c r="E146" s="227" t="s">
        <v>19</v>
      </c>
      <c r="F146" s="228" t="s">
        <v>204</v>
      </c>
      <c r="G146" s="225"/>
      <c r="H146" s="229">
        <v>34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138</v>
      </c>
      <c r="AU146" s="235" t="s">
        <v>84</v>
      </c>
      <c r="AV146" s="13" t="s">
        <v>84</v>
      </c>
      <c r="AW146" s="13" t="s">
        <v>37</v>
      </c>
      <c r="AX146" s="13" t="s">
        <v>75</v>
      </c>
      <c r="AY146" s="235" t="s">
        <v>127</v>
      </c>
    </row>
    <row r="147" s="14" customFormat="1">
      <c r="A147" s="14"/>
      <c r="B147" s="236"/>
      <c r="C147" s="237"/>
      <c r="D147" s="226" t="s">
        <v>138</v>
      </c>
      <c r="E147" s="238" t="s">
        <v>19</v>
      </c>
      <c r="F147" s="239" t="s">
        <v>140</v>
      </c>
      <c r="G147" s="237"/>
      <c r="H147" s="240">
        <v>34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138</v>
      </c>
      <c r="AU147" s="246" t="s">
        <v>84</v>
      </c>
      <c r="AV147" s="14" t="s">
        <v>134</v>
      </c>
      <c r="AW147" s="14" t="s">
        <v>37</v>
      </c>
      <c r="AX147" s="14" t="s">
        <v>82</v>
      </c>
      <c r="AY147" s="246" t="s">
        <v>127</v>
      </c>
    </row>
    <row r="148" s="2" customFormat="1" ht="16.5" customHeight="1">
      <c r="A148" s="40"/>
      <c r="B148" s="41"/>
      <c r="C148" s="206" t="s">
        <v>205</v>
      </c>
      <c r="D148" s="206" t="s">
        <v>129</v>
      </c>
      <c r="E148" s="207" t="s">
        <v>206</v>
      </c>
      <c r="F148" s="208" t="s">
        <v>207</v>
      </c>
      <c r="G148" s="209" t="s">
        <v>132</v>
      </c>
      <c r="H148" s="210">
        <v>174.59999999999999</v>
      </c>
      <c r="I148" s="211"/>
      <c r="J148" s="212">
        <f>ROUND(I148*H148,2)</f>
        <v>0</v>
      </c>
      <c r="K148" s="208" t="s">
        <v>133</v>
      </c>
      <c r="L148" s="46"/>
      <c r="M148" s="213" t="s">
        <v>19</v>
      </c>
      <c r="N148" s="214" t="s">
        <v>46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134</v>
      </c>
      <c r="AT148" s="217" t="s">
        <v>129</v>
      </c>
      <c r="AU148" s="217" t="s">
        <v>84</v>
      </c>
      <c r="AY148" s="19" t="s">
        <v>127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82</v>
      </c>
      <c r="BK148" s="218">
        <f>ROUND(I148*H148,2)</f>
        <v>0</v>
      </c>
      <c r="BL148" s="19" t="s">
        <v>134</v>
      </c>
      <c r="BM148" s="217" t="s">
        <v>208</v>
      </c>
    </row>
    <row r="149" s="2" customFormat="1">
      <c r="A149" s="40"/>
      <c r="B149" s="41"/>
      <c r="C149" s="42"/>
      <c r="D149" s="219" t="s">
        <v>136</v>
      </c>
      <c r="E149" s="42"/>
      <c r="F149" s="220" t="s">
        <v>209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136</v>
      </c>
      <c r="AU149" s="19" t="s">
        <v>84</v>
      </c>
    </row>
    <row r="150" s="13" customFormat="1">
      <c r="A150" s="13"/>
      <c r="B150" s="224"/>
      <c r="C150" s="225"/>
      <c r="D150" s="226" t="s">
        <v>138</v>
      </c>
      <c r="E150" s="227" t="s">
        <v>19</v>
      </c>
      <c r="F150" s="228" t="s">
        <v>210</v>
      </c>
      <c r="G150" s="225"/>
      <c r="H150" s="229">
        <v>174.59999999999999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138</v>
      </c>
      <c r="AU150" s="235" t="s">
        <v>84</v>
      </c>
      <c r="AV150" s="13" t="s">
        <v>84</v>
      </c>
      <c r="AW150" s="13" t="s">
        <v>37</v>
      </c>
      <c r="AX150" s="13" t="s">
        <v>75</v>
      </c>
      <c r="AY150" s="235" t="s">
        <v>127</v>
      </c>
    </row>
    <row r="151" s="14" customFormat="1">
      <c r="A151" s="14"/>
      <c r="B151" s="236"/>
      <c r="C151" s="237"/>
      <c r="D151" s="226" t="s">
        <v>138</v>
      </c>
      <c r="E151" s="238" t="s">
        <v>19</v>
      </c>
      <c r="F151" s="239" t="s">
        <v>140</v>
      </c>
      <c r="G151" s="237"/>
      <c r="H151" s="240">
        <v>174.59999999999999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138</v>
      </c>
      <c r="AU151" s="246" t="s">
        <v>84</v>
      </c>
      <c r="AV151" s="14" t="s">
        <v>134</v>
      </c>
      <c r="AW151" s="14" t="s">
        <v>37</v>
      </c>
      <c r="AX151" s="14" t="s">
        <v>82</v>
      </c>
      <c r="AY151" s="246" t="s">
        <v>127</v>
      </c>
    </row>
    <row r="152" s="2" customFormat="1" ht="16.5" customHeight="1">
      <c r="A152" s="40"/>
      <c r="B152" s="41"/>
      <c r="C152" s="206" t="s">
        <v>211</v>
      </c>
      <c r="D152" s="206" t="s">
        <v>129</v>
      </c>
      <c r="E152" s="207" t="s">
        <v>212</v>
      </c>
      <c r="F152" s="208" t="s">
        <v>213</v>
      </c>
      <c r="G152" s="209" t="s">
        <v>214</v>
      </c>
      <c r="H152" s="210">
        <v>25</v>
      </c>
      <c r="I152" s="211"/>
      <c r="J152" s="212">
        <f>ROUND(I152*H152,2)</f>
        <v>0</v>
      </c>
      <c r="K152" s="208" t="s">
        <v>133</v>
      </c>
      <c r="L152" s="46"/>
      <c r="M152" s="213" t="s">
        <v>19</v>
      </c>
      <c r="N152" s="214" t="s">
        <v>46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134</v>
      </c>
      <c r="AT152" s="217" t="s">
        <v>129</v>
      </c>
      <c r="AU152" s="217" t="s">
        <v>84</v>
      </c>
      <c r="AY152" s="19" t="s">
        <v>127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82</v>
      </c>
      <c r="BK152" s="218">
        <f>ROUND(I152*H152,2)</f>
        <v>0</v>
      </c>
      <c r="BL152" s="19" t="s">
        <v>134</v>
      </c>
      <c r="BM152" s="217" t="s">
        <v>215</v>
      </c>
    </row>
    <row r="153" s="2" customFormat="1">
      <c r="A153" s="40"/>
      <c r="B153" s="41"/>
      <c r="C153" s="42"/>
      <c r="D153" s="219" t="s">
        <v>136</v>
      </c>
      <c r="E153" s="42"/>
      <c r="F153" s="220" t="s">
        <v>216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136</v>
      </c>
      <c r="AU153" s="19" t="s">
        <v>84</v>
      </c>
    </row>
    <row r="154" s="13" customFormat="1">
      <c r="A154" s="13"/>
      <c r="B154" s="224"/>
      <c r="C154" s="225"/>
      <c r="D154" s="226" t="s">
        <v>138</v>
      </c>
      <c r="E154" s="227" t="s">
        <v>19</v>
      </c>
      <c r="F154" s="228" t="s">
        <v>217</v>
      </c>
      <c r="G154" s="225"/>
      <c r="H154" s="229">
        <v>25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138</v>
      </c>
      <c r="AU154" s="235" t="s">
        <v>84</v>
      </c>
      <c r="AV154" s="13" t="s">
        <v>84</v>
      </c>
      <c r="AW154" s="13" t="s">
        <v>37</v>
      </c>
      <c r="AX154" s="13" t="s">
        <v>75</v>
      </c>
      <c r="AY154" s="235" t="s">
        <v>127</v>
      </c>
    </row>
    <row r="155" s="14" customFormat="1">
      <c r="A155" s="14"/>
      <c r="B155" s="236"/>
      <c r="C155" s="237"/>
      <c r="D155" s="226" t="s">
        <v>138</v>
      </c>
      <c r="E155" s="238" t="s">
        <v>19</v>
      </c>
      <c r="F155" s="239" t="s">
        <v>140</v>
      </c>
      <c r="G155" s="237"/>
      <c r="H155" s="240">
        <v>25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138</v>
      </c>
      <c r="AU155" s="246" t="s">
        <v>84</v>
      </c>
      <c r="AV155" s="14" t="s">
        <v>134</v>
      </c>
      <c r="AW155" s="14" t="s">
        <v>37</v>
      </c>
      <c r="AX155" s="14" t="s">
        <v>82</v>
      </c>
      <c r="AY155" s="246" t="s">
        <v>127</v>
      </c>
    </row>
    <row r="156" s="2" customFormat="1" ht="37.8" customHeight="1">
      <c r="A156" s="40"/>
      <c r="B156" s="41"/>
      <c r="C156" s="206" t="s">
        <v>218</v>
      </c>
      <c r="D156" s="206" t="s">
        <v>129</v>
      </c>
      <c r="E156" s="207" t="s">
        <v>219</v>
      </c>
      <c r="F156" s="208" t="s">
        <v>220</v>
      </c>
      <c r="G156" s="209" t="s">
        <v>214</v>
      </c>
      <c r="H156" s="210">
        <v>25</v>
      </c>
      <c r="I156" s="211"/>
      <c r="J156" s="212">
        <f>ROUND(I156*H156,2)</f>
        <v>0</v>
      </c>
      <c r="K156" s="208" t="s">
        <v>133</v>
      </c>
      <c r="L156" s="46"/>
      <c r="M156" s="213" t="s">
        <v>19</v>
      </c>
      <c r="N156" s="214" t="s">
        <v>46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134</v>
      </c>
      <c r="AT156" s="217" t="s">
        <v>129</v>
      </c>
      <c r="AU156" s="217" t="s">
        <v>84</v>
      </c>
      <c r="AY156" s="19" t="s">
        <v>127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82</v>
      </c>
      <c r="BK156" s="218">
        <f>ROUND(I156*H156,2)</f>
        <v>0</v>
      </c>
      <c r="BL156" s="19" t="s">
        <v>134</v>
      </c>
      <c r="BM156" s="217" t="s">
        <v>221</v>
      </c>
    </row>
    <row r="157" s="2" customFormat="1">
      <c r="A157" s="40"/>
      <c r="B157" s="41"/>
      <c r="C157" s="42"/>
      <c r="D157" s="219" t="s">
        <v>136</v>
      </c>
      <c r="E157" s="42"/>
      <c r="F157" s="220" t="s">
        <v>222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136</v>
      </c>
      <c r="AU157" s="19" t="s">
        <v>84</v>
      </c>
    </row>
    <row r="158" s="13" customFormat="1">
      <c r="A158" s="13"/>
      <c r="B158" s="224"/>
      <c r="C158" s="225"/>
      <c r="D158" s="226" t="s">
        <v>138</v>
      </c>
      <c r="E158" s="227" t="s">
        <v>19</v>
      </c>
      <c r="F158" s="228" t="s">
        <v>223</v>
      </c>
      <c r="G158" s="225"/>
      <c r="H158" s="229">
        <v>25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138</v>
      </c>
      <c r="AU158" s="235" t="s">
        <v>84</v>
      </c>
      <c r="AV158" s="13" t="s">
        <v>84</v>
      </c>
      <c r="AW158" s="13" t="s">
        <v>37</v>
      </c>
      <c r="AX158" s="13" t="s">
        <v>75</v>
      </c>
      <c r="AY158" s="235" t="s">
        <v>127</v>
      </c>
    </row>
    <row r="159" s="14" customFormat="1">
      <c r="A159" s="14"/>
      <c r="B159" s="236"/>
      <c r="C159" s="237"/>
      <c r="D159" s="226" t="s">
        <v>138</v>
      </c>
      <c r="E159" s="238" t="s">
        <v>19</v>
      </c>
      <c r="F159" s="239" t="s">
        <v>140</v>
      </c>
      <c r="G159" s="237"/>
      <c r="H159" s="240">
        <v>25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138</v>
      </c>
      <c r="AU159" s="246" t="s">
        <v>84</v>
      </c>
      <c r="AV159" s="14" t="s">
        <v>134</v>
      </c>
      <c r="AW159" s="14" t="s">
        <v>37</v>
      </c>
      <c r="AX159" s="14" t="s">
        <v>82</v>
      </c>
      <c r="AY159" s="246" t="s">
        <v>127</v>
      </c>
    </row>
    <row r="160" s="2" customFormat="1" ht="21.75" customHeight="1">
      <c r="A160" s="40"/>
      <c r="B160" s="41"/>
      <c r="C160" s="206" t="s">
        <v>224</v>
      </c>
      <c r="D160" s="206" t="s">
        <v>129</v>
      </c>
      <c r="E160" s="207" t="s">
        <v>225</v>
      </c>
      <c r="F160" s="208" t="s">
        <v>226</v>
      </c>
      <c r="G160" s="209" t="s">
        <v>132</v>
      </c>
      <c r="H160" s="210">
        <v>20</v>
      </c>
      <c r="I160" s="211"/>
      <c r="J160" s="212">
        <f>ROUND(I160*H160,2)</f>
        <v>0</v>
      </c>
      <c r="K160" s="208" t="s">
        <v>133</v>
      </c>
      <c r="L160" s="46"/>
      <c r="M160" s="213" t="s">
        <v>19</v>
      </c>
      <c r="N160" s="214" t="s">
        <v>46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134</v>
      </c>
      <c r="AT160" s="217" t="s">
        <v>129</v>
      </c>
      <c r="AU160" s="217" t="s">
        <v>84</v>
      </c>
      <c r="AY160" s="19" t="s">
        <v>127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82</v>
      </c>
      <c r="BK160" s="218">
        <f>ROUND(I160*H160,2)</f>
        <v>0</v>
      </c>
      <c r="BL160" s="19" t="s">
        <v>134</v>
      </c>
      <c r="BM160" s="217" t="s">
        <v>227</v>
      </c>
    </row>
    <row r="161" s="2" customFormat="1">
      <c r="A161" s="40"/>
      <c r="B161" s="41"/>
      <c r="C161" s="42"/>
      <c r="D161" s="219" t="s">
        <v>136</v>
      </c>
      <c r="E161" s="42"/>
      <c r="F161" s="220" t="s">
        <v>228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136</v>
      </c>
      <c r="AU161" s="19" t="s">
        <v>84</v>
      </c>
    </row>
    <row r="162" s="2" customFormat="1" ht="21.75" customHeight="1">
      <c r="A162" s="40"/>
      <c r="B162" s="41"/>
      <c r="C162" s="206" t="s">
        <v>229</v>
      </c>
      <c r="D162" s="206" t="s">
        <v>129</v>
      </c>
      <c r="E162" s="207" t="s">
        <v>230</v>
      </c>
      <c r="F162" s="208" t="s">
        <v>231</v>
      </c>
      <c r="G162" s="209" t="s">
        <v>132</v>
      </c>
      <c r="H162" s="210">
        <v>20</v>
      </c>
      <c r="I162" s="211"/>
      <c r="J162" s="212">
        <f>ROUND(I162*H162,2)</f>
        <v>0</v>
      </c>
      <c r="K162" s="208" t="s">
        <v>133</v>
      </c>
      <c r="L162" s="46"/>
      <c r="M162" s="213" t="s">
        <v>19</v>
      </c>
      <c r="N162" s="214" t="s">
        <v>46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134</v>
      </c>
      <c r="AT162" s="217" t="s">
        <v>129</v>
      </c>
      <c r="AU162" s="217" t="s">
        <v>84</v>
      </c>
      <c r="AY162" s="19" t="s">
        <v>127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82</v>
      </c>
      <c r="BK162" s="218">
        <f>ROUND(I162*H162,2)</f>
        <v>0</v>
      </c>
      <c r="BL162" s="19" t="s">
        <v>134</v>
      </c>
      <c r="BM162" s="217" t="s">
        <v>232</v>
      </c>
    </row>
    <row r="163" s="2" customFormat="1">
      <c r="A163" s="40"/>
      <c r="B163" s="41"/>
      <c r="C163" s="42"/>
      <c r="D163" s="219" t="s">
        <v>136</v>
      </c>
      <c r="E163" s="42"/>
      <c r="F163" s="220" t="s">
        <v>233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136</v>
      </c>
      <c r="AU163" s="19" t="s">
        <v>84</v>
      </c>
    </row>
    <row r="164" s="13" customFormat="1">
      <c r="A164" s="13"/>
      <c r="B164" s="224"/>
      <c r="C164" s="225"/>
      <c r="D164" s="226" t="s">
        <v>138</v>
      </c>
      <c r="E164" s="227" t="s">
        <v>19</v>
      </c>
      <c r="F164" s="228" t="s">
        <v>234</v>
      </c>
      <c r="G164" s="225"/>
      <c r="H164" s="229">
        <v>20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138</v>
      </c>
      <c r="AU164" s="235" t="s">
        <v>84</v>
      </c>
      <c r="AV164" s="13" t="s">
        <v>84</v>
      </c>
      <c r="AW164" s="13" t="s">
        <v>37</v>
      </c>
      <c r="AX164" s="13" t="s">
        <v>75</v>
      </c>
      <c r="AY164" s="235" t="s">
        <v>127</v>
      </c>
    </row>
    <row r="165" s="14" customFormat="1">
      <c r="A165" s="14"/>
      <c r="B165" s="236"/>
      <c r="C165" s="237"/>
      <c r="D165" s="226" t="s">
        <v>138</v>
      </c>
      <c r="E165" s="238" t="s">
        <v>19</v>
      </c>
      <c r="F165" s="239" t="s">
        <v>140</v>
      </c>
      <c r="G165" s="237"/>
      <c r="H165" s="240">
        <v>20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138</v>
      </c>
      <c r="AU165" s="246" t="s">
        <v>84</v>
      </c>
      <c r="AV165" s="14" t="s">
        <v>134</v>
      </c>
      <c r="AW165" s="14" t="s">
        <v>37</v>
      </c>
      <c r="AX165" s="14" t="s">
        <v>82</v>
      </c>
      <c r="AY165" s="246" t="s">
        <v>127</v>
      </c>
    </row>
    <row r="166" s="2" customFormat="1" ht="37.8" customHeight="1">
      <c r="A166" s="40"/>
      <c r="B166" s="41"/>
      <c r="C166" s="206" t="s">
        <v>235</v>
      </c>
      <c r="D166" s="206" t="s">
        <v>129</v>
      </c>
      <c r="E166" s="207" t="s">
        <v>236</v>
      </c>
      <c r="F166" s="208" t="s">
        <v>237</v>
      </c>
      <c r="G166" s="209" t="s">
        <v>214</v>
      </c>
      <c r="H166" s="210">
        <v>38.968000000000004</v>
      </c>
      <c r="I166" s="211"/>
      <c r="J166" s="212">
        <f>ROUND(I166*H166,2)</f>
        <v>0</v>
      </c>
      <c r="K166" s="208" t="s">
        <v>133</v>
      </c>
      <c r="L166" s="46"/>
      <c r="M166" s="213" t="s">
        <v>19</v>
      </c>
      <c r="N166" s="214" t="s">
        <v>46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134</v>
      </c>
      <c r="AT166" s="217" t="s">
        <v>129</v>
      </c>
      <c r="AU166" s="217" t="s">
        <v>84</v>
      </c>
      <c r="AY166" s="19" t="s">
        <v>127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82</v>
      </c>
      <c r="BK166" s="218">
        <f>ROUND(I166*H166,2)</f>
        <v>0</v>
      </c>
      <c r="BL166" s="19" t="s">
        <v>134</v>
      </c>
      <c r="BM166" s="217" t="s">
        <v>238</v>
      </c>
    </row>
    <row r="167" s="2" customFormat="1">
      <c r="A167" s="40"/>
      <c r="B167" s="41"/>
      <c r="C167" s="42"/>
      <c r="D167" s="219" t="s">
        <v>136</v>
      </c>
      <c r="E167" s="42"/>
      <c r="F167" s="220" t="s">
        <v>239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136</v>
      </c>
      <c r="AU167" s="19" t="s">
        <v>84</v>
      </c>
    </row>
    <row r="168" s="13" customFormat="1">
      <c r="A168" s="13"/>
      <c r="B168" s="224"/>
      <c r="C168" s="225"/>
      <c r="D168" s="226" t="s">
        <v>138</v>
      </c>
      <c r="E168" s="227" t="s">
        <v>19</v>
      </c>
      <c r="F168" s="228" t="s">
        <v>240</v>
      </c>
      <c r="G168" s="225"/>
      <c r="H168" s="229">
        <v>6.984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138</v>
      </c>
      <c r="AU168" s="235" t="s">
        <v>84</v>
      </c>
      <c r="AV168" s="13" t="s">
        <v>84</v>
      </c>
      <c r="AW168" s="13" t="s">
        <v>37</v>
      </c>
      <c r="AX168" s="13" t="s">
        <v>75</v>
      </c>
      <c r="AY168" s="235" t="s">
        <v>127</v>
      </c>
    </row>
    <row r="169" s="13" customFormat="1">
      <c r="A169" s="13"/>
      <c r="B169" s="224"/>
      <c r="C169" s="225"/>
      <c r="D169" s="226" t="s">
        <v>138</v>
      </c>
      <c r="E169" s="227" t="s">
        <v>19</v>
      </c>
      <c r="F169" s="228" t="s">
        <v>241</v>
      </c>
      <c r="G169" s="225"/>
      <c r="H169" s="229">
        <v>6.984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138</v>
      </c>
      <c r="AU169" s="235" t="s">
        <v>84</v>
      </c>
      <c r="AV169" s="13" t="s">
        <v>84</v>
      </c>
      <c r="AW169" s="13" t="s">
        <v>37</v>
      </c>
      <c r="AX169" s="13" t="s">
        <v>75</v>
      </c>
      <c r="AY169" s="235" t="s">
        <v>127</v>
      </c>
    </row>
    <row r="170" s="13" customFormat="1">
      <c r="A170" s="13"/>
      <c r="B170" s="224"/>
      <c r="C170" s="225"/>
      <c r="D170" s="226" t="s">
        <v>138</v>
      </c>
      <c r="E170" s="227" t="s">
        <v>19</v>
      </c>
      <c r="F170" s="228" t="s">
        <v>242</v>
      </c>
      <c r="G170" s="225"/>
      <c r="H170" s="229">
        <v>25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138</v>
      </c>
      <c r="AU170" s="235" t="s">
        <v>84</v>
      </c>
      <c r="AV170" s="13" t="s">
        <v>84</v>
      </c>
      <c r="AW170" s="13" t="s">
        <v>37</v>
      </c>
      <c r="AX170" s="13" t="s">
        <v>75</v>
      </c>
      <c r="AY170" s="235" t="s">
        <v>127</v>
      </c>
    </row>
    <row r="171" s="14" customFormat="1">
      <c r="A171" s="14"/>
      <c r="B171" s="236"/>
      <c r="C171" s="237"/>
      <c r="D171" s="226" t="s">
        <v>138</v>
      </c>
      <c r="E171" s="238" t="s">
        <v>19</v>
      </c>
      <c r="F171" s="239" t="s">
        <v>140</v>
      </c>
      <c r="G171" s="237"/>
      <c r="H171" s="240">
        <v>38.968000000000004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138</v>
      </c>
      <c r="AU171" s="246" t="s">
        <v>84</v>
      </c>
      <c r="AV171" s="14" t="s">
        <v>134</v>
      </c>
      <c r="AW171" s="14" t="s">
        <v>37</v>
      </c>
      <c r="AX171" s="14" t="s">
        <v>82</v>
      </c>
      <c r="AY171" s="246" t="s">
        <v>127</v>
      </c>
    </row>
    <row r="172" s="2" customFormat="1" ht="37.8" customHeight="1">
      <c r="A172" s="40"/>
      <c r="B172" s="41"/>
      <c r="C172" s="206" t="s">
        <v>243</v>
      </c>
      <c r="D172" s="206" t="s">
        <v>129</v>
      </c>
      <c r="E172" s="207" t="s">
        <v>244</v>
      </c>
      <c r="F172" s="208" t="s">
        <v>245</v>
      </c>
      <c r="G172" s="209" t="s">
        <v>214</v>
      </c>
      <c r="H172" s="210">
        <v>27.936</v>
      </c>
      <c r="I172" s="211"/>
      <c r="J172" s="212">
        <f>ROUND(I172*H172,2)</f>
        <v>0</v>
      </c>
      <c r="K172" s="208" t="s">
        <v>133</v>
      </c>
      <c r="L172" s="46"/>
      <c r="M172" s="213" t="s">
        <v>19</v>
      </c>
      <c r="N172" s="214" t="s">
        <v>46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134</v>
      </c>
      <c r="AT172" s="217" t="s">
        <v>129</v>
      </c>
      <c r="AU172" s="217" t="s">
        <v>84</v>
      </c>
      <c r="AY172" s="19" t="s">
        <v>127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82</v>
      </c>
      <c r="BK172" s="218">
        <f>ROUND(I172*H172,2)</f>
        <v>0</v>
      </c>
      <c r="BL172" s="19" t="s">
        <v>134</v>
      </c>
      <c r="BM172" s="217" t="s">
        <v>246</v>
      </c>
    </row>
    <row r="173" s="2" customFormat="1">
      <c r="A173" s="40"/>
      <c r="B173" s="41"/>
      <c r="C173" s="42"/>
      <c r="D173" s="219" t="s">
        <v>136</v>
      </c>
      <c r="E173" s="42"/>
      <c r="F173" s="220" t="s">
        <v>247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136</v>
      </c>
      <c r="AU173" s="19" t="s">
        <v>84</v>
      </c>
    </row>
    <row r="174" s="13" customFormat="1">
      <c r="A174" s="13"/>
      <c r="B174" s="224"/>
      <c r="C174" s="225"/>
      <c r="D174" s="226" t="s">
        <v>138</v>
      </c>
      <c r="E174" s="227" t="s">
        <v>19</v>
      </c>
      <c r="F174" s="228" t="s">
        <v>248</v>
      </c>
      <c r="G174" s="225"/>
      <c r="H174" s="229">
        <v>27.936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138</v>
      </c>
      <c r="AU174" s="235" t="s">
        <v>84</v>
      </c>
      <c r="AV174" s="13" t="s">
        <v>84</v>
      </c>
      <c r="AW174" s="13" t="s">
        <v>37</v>
      </c>
      <c r="AX174" s="13" t="s">
        <v>75</v>
      </c>
      <c r="AY174" s="235" t="s">
        <v>127</v>
      </c>
    </row>
    <row r="175" s="14" customFormat="1">
      <c r="A175" s="14"/>
      <c r="B175" s="236"/>
      <c r="C175" s="237"/>
      <c r="D175" s="226" t="s">
        <v>138</v>
      </c>
      <c r="E175" s="238" t="s">
        <v>19</v>
      </c>
      <c r="F175" s="239" t="s">
        <v>140</v>
      </c>
      <c r="G175" s="237"/>
      <c r="H175" s="240">
        <v>27.936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138</v>
      </c>
      <c r="AU175" s="246" t="s">
        <v>84</v>
      </c>
      <c r="AV175" s="14" t="s">
        <v>134</v>
      </c>
      <c r="AW175" s="14" t="s">
        <v>37</v>
      </c>
      <c r="AX175" s="14" t="s">
        <v>82</v>
      </c>
      <c r="AY175" s="246" t="s">
        <v>127</v>
      </c>
    </row>
    <row r="176" s="2" customFormat="1" ht="37.8" customHeight="1">
      <c r="A176" s="40"/>
      <c r="B176" s="41"/>
      <c r="C176" s="206" t="s">
        <v>7</v>
      </c>
      <c r="D176" s="206" t="s">
        <v>129</v>
      </c>
      <c r="E176" s="207" t="s">
        <v>249</v>
      </c>
      <c r="F176" s="208" t="s">
        <v>250</v>
      </c>
      <c r="G176" s="209" t="s">
        <v>214</v>
      </c>
      <c r="H176" s="210">
        <v>27.936</v>
      </c>
      <c r="I176" s="211"/>
      <c r="J176" s="212">
        <f>ROUND(I176*H176,2)</f>
        <v>0</v>
      </c>
      <c r="K176" s="208" t="s">
        <v>133</v>
      </c>
      <c r="L176" s="46"/>
      <c r="M176" s="213" t="s">
        <v>19</v>
      </c>
      <c r="N176" s="214" t="s">
        <v>46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134</v>
      </c>
      <c r="AT176" s="217" t="s">
        <v>129</v>
      </c>
      <c r="AU176" s="217" t="s">
        <v>84</v>
      </c>
      <c r="AY176" s="19" t="s">
        <v>127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82</v>
      </c>
      <c r="BK176" s="218">
        <f>ROUND(I176*H176,2)</f>
        <v>0</v>
      </c>
      <c r="BL176" s="19" t="s">
        <v>134</v>
      </c>
      <c r="BM176" s="217" t="s">
        <v>251</v>
      </c>
    </row>
    <row r="177" s="2" customFormat="1">
      <c r="A177" s="40"/>
      <c r="B177" s="41"/>
      <c r="C177" s="42"/>
      <c r="D177" s="219" t="s">
        <v>136</v>
      </c>
      <c r="E177" s="42"/>
      <c r="F177" s="220" t="s">
        <v>252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136</v>
      </c>
      <c r="AU177" s="19" t="s">
        <v>84</v>
      </c>
    </row>
    <row r="178" s="13" customFormat="1">
      <c r="A178" s="13"/>
      <c r="B178" s="224"/>
      <c r="C178" s="225"/>
      <c r="D178" s="226" t="s">
        <v>138</v>
      </c>
      <c r="E178" s="227" t="s">
        <v>19</v>
      </c>
      <c r="F178" s="228" t="s">
        <v>248</v>
      </c>
      <c r="G178" s="225"/>
      <c r="H178" s="229">
        <v>27.936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138</v>
      </c>
      <c r="AU178" s="235" t="s">
        <v>84</v>
      </c>
      <c r="AV178" s="13" t="s">
        <v>84</v>
      </c>
      <c r="AW178" s="13" t="s">
        <v>37</v>
      </c>
      <c r="AX178" s="13" t="s">
        <v>75</v>
      </c>
      <c r="AY178" s="235" t="s">
        <v>127</v>
      </c>
    </row>
    <row r="179" s="14" customFormat="1">
      <c r="A179" s="14"/>
      <c r="B179" s="236"/>
      <c r="C179" s="237"/>
      <c r="D179" s="226" t="s">
        <v>138</v>
      </c>
      <c r="E179" s="238" t="s">
        <v>19</v>
      </c>
      <c r="F179" s="239" t="s">
        <v>140</v>
      </c>
      <c r="G179" s="237"/>
      <c r="H179" s="240">
        <v>27.936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138</v>
      </c>
      <c r="AU179" s="246" t="s">
        <v>84</v>
      </c>
      <c r="AV179" s="14" t="s">
        <v>134</v>
      </c>
      <c r="AW179" s="14" t="s">
        <v>37</v>
      </c>
      <c r="AX179" s="14" t="s">
        <v>82</v>
      </c>
      <c r="AY179" s="246" t="s">
        <v>127</v>
      </c>
    </row>
    <row r="180" s="2" customFormat="1" ht="24.15" customHeight="1">
      <c r="A180" s="40"/>
      <c r="B180" s="41"/>
      <c r="C180" s="206" t="s">
        <v>253</v>
      </c>
      <c r="D180" s="206" t="s">
        <v>129</v>
      </c>
      <c r="E180" s="207" t="s">
        <v>254</v>
      </c>
      <c r="F180" s="208" t="s">
        <v>255</v>
      </c>
      <c r="G180" s="209" t="s">
        <v>214</v>
      </c>
      <c r="H180" s="210">
        <v>31.984000000000002</v>
      </c>
      <c r="I180" s="211"/>
      <c r="J180" s="212">
        <f>ROUND(I180*H180,2)</f>
        <v>0</v>
      </c>
      <c r="K180" s="208" t="s">
        <v>133</v>
      </c>
      <c r="L180" s="46"/>
      <c r="M180" s="213" t="s">
        <v>19</v>
      </c>
      <c r="N180" s="214" t="s">
        <v>46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134</v>
      </c>
      <c r="AT180" s="217" t="s">
        <v>129</v>
      </c>
      <c r="AU180" s="217" t="s">
        <v>84</v>
      </c>
      <c r="AY180" s="19" t="s">
        <v>127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82</v>
      </c>
      <c r="BK180" s="218">
        <f>ROUND(I180*H180,2)</f>
        <v>0</v>
      </c>
      <c r="BL180" s="19" t="s">
        <v>134</v>
      </c>
      <c r="BM180" s="217" t="s">
        <v>256</v>
      </c>
    </row>
    <row r="181" s="2" customFormat="1">
      <c r="A181" s="40"/>
      <c r="B181" s="41"/>
      <c r="C181" s="42"/>
      <c r="D181" s="219" t="s">
        <v>136</v>
      </c>
      <c r="E181" s="42"/>
      <c r="F181" s="220" t="s">
        <v>257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136</v>
      </c>
      <c r="AU181" s="19" t="s">
        <v>84</v>
      </c>
    </row>
    <row r="182" s="13" customFormat="1">
      <c r="A182" s="13"/>
      <c r="B182" s="224"/>
      <c r="C182" s="225"/>
      <c r="D182" s="226" t="s">
        <v>138</v>
      </c>
      <c r="E182" s="227" t="s">
        <v>19</v>
      </c>
      <c r="F182" s="228" t="s">
        <v>258</v>
      </c>
      <c r="G182" s="225"/>
      <c r="H182" s="229">
        <v>6.984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138</v>
      </c>
      <c r="AU182" s="235" t="s">
        <v>84</v>
      </c>
      <c r="AV182" s="13" t="s">
        <v>84</v>
      </c>
      <c r="AW182" s="13" t="s">
        <v>37</v>
      </c>
      <c r="AX182" s="13" t="s">
        <v>75</v>
      </c>
      <c r="AY182" s="235" t="s">
        <v>127</v>
      </c>
    </row>
    <row r="183" s="13" customFormat="1">
      <c r="A183" s="13"/>
      <c r="B183" s="224"/>
      <c r="C183" s="225"/>
      <c r="D183" s="226" t="s">
        <v>138</v>
      </c>
      <c r="E183" s="227" t="s">
        <v>19</v>
      </c>
      <c r="F183" s="228" t="s">
        <v>242</v>
      </c>
      <c r="G183" s="225"/>
      <c r="H183" s="229">
        <v>25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138</v>
      </c>
      <c r="AU183" s="235" t="s">
        <v>84</v>
      </c>
      <c r="AV183" s="13" t="s">
        <v>84</v>
      </c>
      <c r="AW183" s="13" t="s">
        <v>37</v>
      </c>
      <c r="AX183" s="13" t="s">
        <v>75</v>
      </c>
      <c r="AY183" s="235" t="s">
        <v>127</v>
      </c>
    </row>
    <row r="184" s="14" customFormat="1">
      <c r="A184" s="14"/>
      <c r="B184" s="236"/>
      <c r="C184" s="237"/>
      <c r="D184" s="226" t="s">
        <v>138</v>
      </c>
      <c r="E184" s="238" t="s">
        <v>19</v>
      </c>
      <c r="F184" s="239" t="s">
        <v>140</v>
      </c>
      <c r="G184" s="237"/>
      <c r="H184" s="240">
        <v>31.984000000000002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138</v>
      </c>
      <c r="AU184" s="246" t="s">
        <v>84</v>
      </c>
      <c r="AV184" s="14" t="s">
        <v>134</v>
      </c>
      <c r="AW184" s="14" t="s">
        <v>37</v>
      </c>
      <c r="AX184" s="14" t="s">
        <v>82</v>
      </c>
      <c r="AY184" s="246" t="s">
        <v>127</v>
      </c>
    </row>
    <row r="185" s="2" customFormat="1" ht="24.15" customHeight="1">
      <c r="A185" s="40"/>
      <c r="B185" s="41"/>
      <c r="C185" s="206" t="s">
        <v>259</v>
      </c>
      <c r="D185" s="206" t="s">
        <v>129</v>
      </c>
      <c r="E185" s="207" t="s">
        <v>260</v>
      </c>
      <c r="F185" s="208" t="s">
        <v>261</v>
      </c>
      <c r="G185" s="209" t="s">
        <v>262</v>
      </c>
      <c r="H185" s="210">
        <v>50.284999999999997</v>
      </c>
      <c r="I185" s="211"/>
      <c r="J185" s="212">
        <f>ROUND(I185*H185,2)</f>
        <v>0</v>
      </c>
      <c r="K185" s="208" t="s">
        <v>133</v>
      </c>
      <c r="L185" s="46"/>
      <c r="M185" s="213" t="s">
        <v>19</v>
      </c>
      <c r="N185" s="214" t="s">
        <v>46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134</v>
      </c>
      <c r="AT185" s="217" t="s">
        <v>129</v>
      </c>
      <c r="AU185" s="217" t="s">
        <v>84</v>
      </c>
      <c r="AY185" s="19" t="s">
        <v>127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82</v>
      </c>
      <c r="BK185" s="218">
        <f>ROUND(I185*H185,2)</f>
        <v>0</v>
      </c>
      <c r="BL185" s="19" t="s">
        <v>134</v>
      </c>
      <c r="BM185" s="217" t="s">
        <v>263</v>
      </c>
    </row>
    <row r="186" s="2" customFormat="1">
      <c r="A186" s="40"/>
      <c r="B186" s="41"/>
      <c r="C186" s="42"/>
      <c r="D186" s="219" t="s">
        <v>136</v>
      </c>
      <c r="E186" s="42"/>
      <c r="F186" s="220" t="s">
        <v>264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136</v>
      </c>
      <c r="AU186" s="19" t="s">
        <v>84</v>
      </c>
    </row>
    <row r="187" s="13" customFormat="1">
      <c r="A187" s="13"/>
      <c r="B187" s="224"/>
      <c r="C187" s="225"/>
      <c r="D187" s="226" t="s">
        <v>138</v>
      </c>
      <c r="E187" s="227" t="s">
        <v>19</v>
      </c>
      <c r="F187" s="228" t="s">
        <v>265</v>
      </c>
      <c r="G187" s="225"/>
      <c r="H187" s="229">
        <v>50.284999999999997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138</v>
      </c>
      <c r="AU187" s="235" t="s">
        <v>84</v>
      </c>
      <c r="AV187" s="13" t="s">
        <v>84</v>
      </c>
      <c r="AW187" s="13" t="s">
        <v>37</v>
      </c>
      <c r="AX187" s="13" t="s">
        <v>75</v>
      </c>
      <c r="AY187" s="235" t="s">
        <v>127</v>
      </c>
    </row>
    <row r="188" s="14" customFormat="1">
      <c r="A188" s="14"/>
      <c r="B188" s="236"/>
      <c r="C188" s="237"/>
      <c r="D188" s="226" t="s">
        <v>138</v>
      </c>
      <c r="E188" s="238" t="s">
        <v>19</v>
      </c>
      <c r="F188" s="239" t="s">
        <v>140</v>
      </c>
      <c r="G188" s="237"/>
      <c r="H188" s="240">
        <v>50.284999999999997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138</v>
      </c>
      <c r="AU188" s="246" t="s">
        <v>84</v>
      </c>
      <c r="AV188" s="14" t="s">
        <v>134</v>
      </c>
      <c r="AW188" s="14" t="s">
        <v>37</v>
      </c>
      <c r="AX188" s="14" t="s">
        <v>82</v>
      </c>
      <c r="AY188" s="246" t="s">
        <v>127</v>
      </c>
    </row>
    <row r="189" s="2" customFormat="1" ht="24.15" customHeight="1">
      <c r="A189" s="40"/>
      <c r="B189" s="41"/>
      <c r="C189" s="206" t="s">
        <v>266</v>
      </c>
      <c r="D189" s="206" t="s">
        <v>129</v>
      </c>
      <c r="E189" s="207" t="s">
        <v>267</v>
      </c>
      <c r="F189" s="208" t="s">
        <v>268</v>
      </c>
      <c r="G189" s="209" t="s">
        <v>214</v>
      </c>
      <c r="H189" s="210">
        <v>27.936</v>
      </c>
      <c r="I189" s="211"/>
      <c r="J189" s="212">
        <f>ROUND(I189*H189,2)</f>
        <v>0</v>
      </c>
      <c r="K189" s="208" t="s">
        <v>133</v>
      </c>
      <c r="L189" s="46"/>
      <c r="M189" s="213" t="s">
        <v>19</v>
      </c>
      <c r="N189" s="214" t="s">
        <v>46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134</v>
      </c>
      <c r="AT189" s="217" t="s">
        <v>129</v>
      </c>
      <c r="AU189" s="217" t="s">
        <v>84</v>
      </c>
      <c r="AY189" s="19" t="s">
        <v>127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82</v>
      </c>
      <c r="BK189" s="218">
        <f>ROUND(I189*H189,2)</f>
        <v>0</v>
      </c>
      <c r="BL189" s="19" t="s">
        <v>134</v>
      </c>
      <c r="BM189" s="217" t="s">
        <v>269</v>
      </c>
    </row>
    <row r="190" s="2" customFormat="1">
      <c r="A190" s="40"/>
      <c r="B190" s="41"/>
      <c r="C190" s="42"/>
      <c r="D190" s="219" t="s">
        <v>136</v>
      </c>
      <c r="E190" s="42"/>
      <c r="F190" s="220" t="s">
        <v>270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136</v>
      </c>
      <c r="AU190" s="19" t="s">
        <v>84</v>
      </c>
    </row>
    <row r="191" s="13" customFormat="1">
      <c r="A191" s="13"/>
      <c r="B191" s="224"/>
      <c r="C191" s="225"/>
      <c r="D191" s="226" t="s">
        <v>138</v>
      </c>
      <c r="E191" s="227" t="s">
        <v>19</v>
      </c>
      <c r="F191" s="228" t="s">
        <v>271</v>
      </c>
      <c r="G191" s="225"/>
      <c r="H191" s="229">
        <v>27.936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138</v>
      </c>
      <c r="AU191" s="235" t="s">
        <v>84</v>
      </c>
      <c r="AV191" s="13" t="s">
        <v>84</v>
      </c>
      <c r="AW191" s="13" t="s">
        <v>37</v>
      </c>
      <c r="AX191" s="13" t="s">
        <v>75</v>
      </c>
      <c r="AY191" s="235" t="s">
        <v>127</v>
      </c>
    </row>
    <row r="192" s="14" customFormat="1">
      <c r="A192" s="14"/>
      <c r="B192" s="236"/>
      <c r="C192" s="237"/>
      <c r="D192" s="226" t="s">
        <v>138</v>
      </c>
      <c r="E192" s="238" t="s">
        <v>19</v>
      </c>
      <c r="F192" s="239" t="s">
        <v>140</v>
      </c>
      <c r="G192" s="237"/>
      <c r="H192" s="240">
        <v>27.936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138</v>
      </c>
      <c r="AU192" s="246" t="s">
        <v>84</v>
      </c>
      <c r="AV192" s="14" t="s">
        <v>134</v>
      </c>
      <c r="AW192" s="14" t="s">
        <v>37</v>
      </c>
      <c r="AX192" s="14" t="s">
        <v>82</v>
      </c>
      <c r="AY192" s="246" t="s">
        <v>127</v>
      </c>
    </row>
    <row r="193" s="2" customFormat="1" ht="24.15" customHeight="1">
      <c r="A193" s="40"/>
      <c r="B193" s="41"/>
      <c r="C193" s="206" t="s">
        <v>272</v>
      </c>
      <c r="D193" s="206" t="s">
        <v>129</v>
      </c>
      <c r="E193" s="207" t="s">
        <v>273</v>
      </c>
      <c r="F193" s="208" t="s">
        <v>274</v>
      </c>
      <c r="G193" s="209" t="s">
        <v>214</v>
      </c>
      <c r="H193" s="210">
        <v>55</v>
      </c>
      <c r="I193" s="211"/>
      <c r="J193" s="212">
        <f>ROUND(I193*H193,2)</f>
        <v>0</v>
      </c>
      <c r="K193" s="208" t="s">
        <v>19</v>
      </c>
      <c r="L193" s="46"/>
      <c r="M193" s="213" t="s">
        <v>19</v>
      </c>
      <c r="N193" s="214" t="s">
        <v>46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134</v>
      </c>
      <c r="AT193" s="217" t="s">
        <v>129</v>
      </c>
      <c r="AU193" s="217" t="s">
        <v>84</v>
      </c>
      <c r="AY193" s="19" t="s">
        <v>127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82</v>
      </c>
      <c r="BK193" s="218">
        <f>ROUND(I193*H193,2)</f>
        <v>0</v>
      </c>
      <c r="BL193" s="19" t="s">
        <v>134</v>
      </c>
      <c r="BM193" s="217" t="s">
        <v>275</v>
      </c>
    </row>
    <row r="194" s="13" customFormat="1">
      <c r="A194" s="13"/>
      <c r="B194" s="224"/>
      <c r="C194" s="225"/>
      <c r="D194" s="226" t="s">
        <v>138</v>
      </c>
      <c r="E194" s="227" t="s">
        <v>19</v>
      </c>
      <c r="F194" s="228" t="s">
        <v>276</v>
      </c>
      <c r="G194" s="225"/>
      <c r="H194" s="229">
        <v>55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138</v>
      </c>
      <c r="AU194" s="235" t="s">
        <v>84</v>
      </c>
      <c r="AV194" s="13" t="s">
        <v>84</v>
      </c>
      <c r="AW194" s="13" t="s">
        <v>37</v>
      </c>
      <c r="AX194" s="13" t="s">
        <v>75</v>
      </c>
      <c r="AY194" s="235" t="s">
        <v>127</v>
      </c>
    </row>
    <row r="195" s="14" customFormat="1">
      <c r="A195" s="14"/>
      <c r="B195" s="236"/>
      <c r="C195" s="237"/>
      <c r="D195" s="226" t="s">
        <v>138</v>
      </c>
      <c r="E195" s="238" t="s">
        <v>19</v>
      </c>
      <c r="F195" s="239" t="s">
        <v>140</v>
      </c>
      <c r="G195" s="237"/>
      <c r="H195" s="240">
        <v>55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138</v>
      </c>
      <c r="AU195" s="246" t="s">
        <v>84</v>
      </c>
      <c r="AV195" s="14" t="s">
        <v>134</v>
      </c>
      <c r="AW195" s="14" t="s">
        <v>37</v>
      </c>
      <c r="AX195" s="14" t="s">
        <v>82</v>
      </c>
      <c r="AY195" s="246" t="s">
        <v>127</v>
      </c>
    </row>
    <row r="196" s="2" customFormat="1" ht="16.5" customHeight="1">
      <c r="A196" s="40"/>
      <c r="B196" s="41"/>
      <c r="C196" s="247" t="s">
        <v>277</v>
      </c>
      <c r="D196" s="247" t="s">
        <v>278</v>
      </c>
      <c r="E196" s="248" t="s">
        <v>279</v>
      </c>
      <c r="F196" s="249" t="s">
        <v>280</v>
      </c>
      <c r="G196" s="250" t="s">
        <v>262</v>
      </c>
      <c r="H196" s="251">
        <v>54</v>
      </c>
      <c r="I196" s="252"/>
      <c r="J196" s="253">
        <f>ROUND(I196*H196,2)</f>
        <v>0</v>
      </c>
      <c r="K196" s="249" t="s">
        <v>133</v>
      </c>
      <c r="L196" s="254"/>
      <c r="M196" s="255" t="s">
        <v>19</v>
      </c>
      <c r="N196" s="256" t="s">
        <v>46</v>
      </c>
      <c r="O196" s="86"/>
      <c r="P196" s="215">
        <f>O196*H196</f>
        <v>0</v>
      </c>
      <c r="Q196" s="215">
        <v>1</v>
      </c>
      <c r="R196" s="215">
        <f>Q196*H196</f>
        <v>54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169</v>
      </c>
      <c r="AT196" s="217" t="s">
        <v>278</v>
      </c>
      <c r="AU196" s="217" t="s">
        <v>84</v>
      </c>
      <c r="AY196" s="19" t="s">
        <v>127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82</v>
      </c>
      <c r="BK196" s="218">
        <f>ROUND(I196*H196,2)</f>
        <v>0</v>
      </c>
      <c r="BL196" s="19" t="s">
        <v>134</v>
      </c>
      <c r="BM196" s="217" t="s">
        <v>281</v>
      </c>
    </row>
    <row r="197" s="13" customFormat="1">
      <c r="A197" s="13"/>
      <c r="B197" s="224"/>
      <c r="C197" s="225"/>
      <c r="D197" s="226" t="s">
        <v>138</v>
      </c>
      <c r="E197" s="227" t="s">
        <v>19</v>
      </c>
      <c r="F197" s="228" t="s">
        <v>282</v>
      </c>
      <c r="G197" s="225"/>
      <c r="H197" s="229">
        <v>54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138</v>
      </c>
      <c r="AU197" s="235" t="s">
        <v>84</v>
      </c>
      <c r="AV197" s="13" t="s">
        <v>84</v>
      </c>
      <c r="AW197" s="13" t="s">
        <v>37</v>
      </c>
      <c r="AX197" s="13" t="s">
        <v>75</v>
      </c>
      <c r="AY197" s="235" t="s">
        <v>127</v>
      </c>
    </row>
    <row r="198" s="14" customFormat="1">
      <c r="A198" s="14"/>
      <c r="B198" s="236"/>
      <c r="C198" s="237"/>
      <c r="D198" s="226" t="s">
        <v>138</v>
      </c>
      <c r="E198" s="238" t="s">
        <v>19</v>
      </c>
      <c r="F198" s="239" t="s">
        <v>140</v>
      </c>
      <c r="G198" s="237"/>
      <c r="H198" s="240">
        <v>54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138</v>
      </c>
      <c r="AU198" s="246" t="s">
        <v>84</v>
      </c>
      <c r="AV198" s="14" t="s">
        <v>134</v>
      </c>
      <c r="AW198" s="14" t="s">
        <v>37</v>
      </c>
      <c r="AX198" s="14" t="s">
        <v>82</v>
      </c>
      <c r="AY198" s="246" t="s">
        <v>127</v>
      </c>
    </row>
    <row r="199" s="2" customFormat="1" ht="24.15" customHeight="1">
      <c r="A199" s="40"/>
      <c r="B199" s="41"/>
      <c r="C199" s="206" t="s">
        <v>283</v>
      </c>
      <c r="D199" s="206" t="s">
        <v>129</v>
      </c>
      <c r="E199" s="207" t="s">
        <v>284</v>
      </c>
      <c r="F199" s="208" t="s">
        <v>285</v>
      </c>
      <c r="G199" s="209" t="s">
        <v>132</v>
      </c>
      <c r="H199" s="210">
        <v>123.7</v>
      </c>
      <c r="I199" s="211"/>
      <c r="J199" s="212">
        <f>ROUND(I199*H199,2)</f>
        <v>0</v>
      </c>
      <c r="K199" s="208" t="s">
        <v>133</v>
      </c>
      <c r="L199" s="46"/>
      <c r="M199" s="213" t="s">
        <v>19</v>
      </c>
      <c r="N199" s="214" t="s">
        <v>46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134</v>
      </c>
      <c r="AT199" s="217" t="s">
        <v>129</v>
      </c>
      <c r="AU199" s="217" t="s">
        <v>84</v>
      </c>
      <c r="AY199" s="19" t="s">
        <v>127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82</v>
      </c>
      <c r="BK199" s="218">
        <f>ROUND(I199*H199,2)</f>
        <v>0</v>
      </c>
      <c r="BL199" s="19" t="s">
        <v>134</v>
      </c>
      <c r="BM199" s="217" t="s">
        <v>286</v>
      </c>
    </row>
    <row r="200" s="2" customFormat="1">
      <c r="A200" s="40"/>
      <c r="B200" s="41"/>
      <c r="C200" s="42"/>
      <c r="D200" s="219" t="s">
        <v>136</v>
      </c>
      <c r="E200" s="42"/>
      <c r="F200" s="220" t="s">
        <v>287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136</v>
      </c>
      <c r="AU200" s="19" t="s">
        <v>84</v>
      </c>
    </row>
    <row r="201" s="13" customFormat="1">
      <c r="A201" s="13"/>
      <c r="B201" s="224"/>
      <c r="C201" s="225"/>
      <c r="D201" s="226" t="s">
        <v>138</v>
      </c>
      <c r="E201" s="227" t="s">
        <v>19</v>
      </c>
      <c r="F201" s="228" t="s">
        <v>288</v>
      </c>
      <c r="G201" s="225"/>
      <c r="H201" s="229">
        <v>123.7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138</v>
      </c>
      <c r="AU201" s="235" t="s">
        <v>84</v>
      </c>
      <c r="AV201" s="13" t="s">
        <v>84</v>
      </c>
      <c r="AW201" s="13" t="s">
        <v>37</v>
      </c>
      <c r="AX201" s="13" t="s">
        <v>75</v>
      </c>
      <c r="AY201" s="235" t="s">
        <v>127</v>
      </c>
    </row>
    <row r="202" s="14" customFormat="1">
      <c r="A202" s="14"/>
      <c r="B202" s="236"/>
      <c r="C202" s="237"/>
      <c r="D202" s="226" t="s">
        <v>138</v>
      </c>
      <c r="E202" s="238" t="s">
        <v>19</v>
      </c>
      <c r="F202" s="239" t="s">
        <v>140</v>
      </c>
      <c r="G202" s="237"/>
      <c r="H202" s="240">
        <v>123.7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138</v>
      </c>
      <c r="AU202" s="246" t="s">
        <v>84</v>
      </c>
      <c r="AV202" s="14" t="s">
        <v>134</v>
      </c>
      <c r="AW202" s="14" t="s">
        <v>37</v>
      </c>
      <c r="AX202" s="14" t="s">
        <v>82</v>
      </c>
      <c r="AY202" s="246" t="s">
        <v>127</v>
      </c>
    </row>
    <row r="203" s="2" customFormat="1" ht="16.5" customHeight="1">
      <c r="A203" s="40"/>
      <c r="B203" s="41"/>
      <c r="C203" s="247" t="s">
        <v>289</v>
      </c>
      <c r="D203" s="247" t="s">
        <v>278</v>
      </c>
      <c r="E203" s="248" t="s">
        <v>290</v>
      </c>
      <c r="F203" s="249" t="s">
        <v>291</v>
      </c>
      <c r="G203" s="250" t="s">
        <v>262</v>
      </c>
      <c r="H203" s="251">
        <v>44.531999999999996</v>
      </c>
      <c r="I203" s="252"/>
      <c r="J203" s="253">
        <f>ROUND(I203*H203,2)</f>
        <v>0</v>
      </c>
      <c r="K203" s="249" t="s">
        <v>133</v>
      </c>
      <c r="L203" s="254"/>
      <c r="M203" s="255" t="s">
        <v>19</v>
      </c>
      <c r="N203" s="256" t="s">
        <v>46</v>
      </c>
      <c r="O203" s="86"/>
      <c r="P203" s="215">
        <f>O203*H203</f>
        <v>0</v>
      </c>
      <c r="Q203" s="215">
        <v>1</v>
      </c>
      <c r="R203" s="215">
        <f>Q203*H203</f>
        <v>44.531999999999996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169</v>
      </c>
      <c r="AT203" s="217" t="s">
        <v>278</v>
      </c>
      <c r="AU203" s="217" t="s">
        <v>84</v>
      </c>
      <c r="AY203" s="19" t="s">
        <v>127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82</v>
      </c>
      <c r="BK203" s="218">
        <f>ROUND(I203*H203,2)</f>
        <v>0</v>
      </c>
      <c r="BL203" s="19" t="s">
        <v>134</v>
      </c>
      <c r="BM203" s="217" t="s">
        <v>292</v>
      </c>
    </row>
    <row r="204" s="13" customFormat="1">
      <c r="A204" s="13"/>
      <c r="B204" s="224"/>
      <c r="C204" s="225"/>
      <c r="D204" s="226" t="s">
        <v>138</v>
      </c>
      <c r="E204" s="227" t="s">
        <v>19</v>
      </c>
      <c r="F204" s="228" t="s">
        <v>293</v>
      </c>
      <c r="G204" s="225"/>
      <c r="H204" s="229">
        <v>44.531999999999996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138</v>
      </c>
      <c r="AU204" s="235" t="s">
        <v>84</v>
      </c>
      <c r="AV204" s="13" t="s">
        <v>84</v>
      </c>
      <c r="AW204" s="13" t="s">
        <v>37</v>
      </c>
      <c r="AX204" s="13" t="s">
        <v>75</v>
      </c>
      <c r="AY204" s="235" t="s">
        <v>127</v>
      </c>
    </row>
    <row r="205" s="14" customFormat="1">
      <c r="A205" s="14"/>
      <c r="B205" s="236"/>
      <c r="C205" s="237"/>
      <c r="D205" s="226" t="s">
        <v>138</v>
      </c>
      <c r="E205" s="238" t="s">
        <v>19</v>
      </c>
      <c r="F205" s="239" t="s">
        <v>140</v>
      </c>
      <c r="G205" s="237"/>
      <c r="H205" s="240">
        <v>44.531999999999996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138</v>
      </c>
      <c r="AU205" s="246" t="s">
        <v>84</v>
      </c>
      <c r="AV205" s="14" t="s">
        <v>134</v>
      </c>
      <c r="AW205" s="14" t="s">
        <v>37</v>
      </c>
      <c r="AX205" s="14" t="s">
        <v>82</v>
      </c>
      <c r="AY205" s="246" t="s">
        <v>127</v>
      </c>
    </row>
    <row r="206" s="2" customFormat="1" ht="24.15" customHeight="1">
      <c r="A206" s="40"/>
      <c r="B206" s="41"/>
      <c r="C206" s="206" t="s">
        <v>294</v>
      </c>
      <c r="D206" s="206" t="s">
        <v>129</v>
      </c>
      <c r="E206" s="207" t="s">
        <v>295</v>
      </c>
      <c r="F206" s="208" t="s">
        <v>296</v>
      </c>
      <c r="G206" s="209" t="s">
        <v>132</v>
      </c>
      <c r="H206" s="210">
        <v>123.7</v>
      </c>
      <c r="I206" s="211"/>
      <c r="J206" s="212">
        <f>ROUND(I206*H206,2)</f>
        <v>0</v>
      </c>
      <c r="K206" s="208" t="s">
        <v>133</v>
      </c>
      <c r="L206" s="46"/>
      <c r="M206" s="213" t="s">
        <v>19</v>
      </c>
      <c r="N206" s="214" t="s">
        <v>46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134</v>
      </c>
      <c r="AT206" s="217" t="s">
        <v>129</v>
      </c>
      <c r="AU206" s="217" t="s">
        <v>84</v>
      </c>
      <c r="AY206" s="19" t="s">
        <v>127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82</v>
      </c>
      <c r="BK206" s="218">
        <f>ROUND(I206*H206,2)</f>
        <v>0</v>
      </c>
      <c r="BL206" s="19" t="s">
        <v>134</v>
      </c>
      <c r="BM206" s="217" t="s">
        <v>297</v>
      </c>
    </row>
    <row r="207" s="2" customFormat="1">
      <c r="A207" s="40"/>
      <c r="B207" s="41"/>
      <c r="C207" s="42"/>
      <c r="D207" s="219" t="s">
        <v>136</v>
      </c>
      <c r="E207" s="42"/>
      <c r="F207" s="220" t="s">
        <v>298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136</v>
      </c>
      <c r="AU207" s="19" t="s">
        <v>84</v>
      </c>
    </row>
    <row r="208" s="13" customFormat="1">
      <c r="A208" s="13"/>
      <c r="B208" s="224"/>
      <c r="C208" s="225"/>
      <c r="D208" s="226" t="s">
        <v>138</v>
      </c>
      <c r="E208" s="227" t="s">
        <v>19</v>
      </c>
      <c r="F208" s="228" t="s">
        <v>299</v>
      </c>
      <c r="G208" s="225"/>
      <c r="H208" s="229">
        <v>123.7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138</v>
      </c>
      <c r="AU208" s="235" t="s">
        <v>84</v>
      </c>
      <c r="AV208" s="13" t="s">
        <v>84</v>
      </c>
      <c r="AW208" s="13" t="s">
        <v>37</v>
      </c>
      <c r="AX208" s="13" t="s">
        <v>75</v>
      </c>
      <c r="AY208" s="235" t="s">
        <v>127</v>
      </c>
    </row>
    <row r="209" s="14" customFormat="1">
      <c r="A209" s="14"/>
      <c r="B209" s="236"/>
      <c r="C209" s="237"/>
      <c r="D209" s="226" t="s">
        <v>138</v>
      </c>
      <c r="E209" s="238" t="s">
        <v>19</v>
      </c>
      <c r="F209" s="239" t="s">
        <v>140</v>
      </c>
      <c r="G209" s="237"/>
      <c r="H209" s="240">
        <v>123.7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138</v>
      </c>
      <c r="AU209" s="246" t="s">
        <v>84</v>
      </c>
      <c r="AV209" s="14" t="s">
        <v>134</v>
      </c>
      <c r="AW209" s="14" t="s">
        <v>37</v>
      </c>
      <c r="AX209" s="14" t="s">
        <v>82</v>
      </c>
      <c r="AY209" s="246" t="s">
        <v>127</v>
      </c>
    </row>
    <row r="210" s="2" customFormat="1" ht="16.5" customHeight="1">
      <c r="A210" s="40"/>
      <c r="B210" s="41"/>
      <c r="C210" s="247" t="s">
        <v>300</v>
      </c>
      <c r="D210" s="247" t="s">
        <v>278</v>
      </c>
      <c r="E210" s="248" t="s">
        <v>301</v>
      </c>
      <c r="F210" s="249" t="s">
        <v>302</v>
      </c>
      <c r="G210" s="250" t="s">
        <v>303</v>
      </c>
      <c r="H210" s="251">
        <v>2.4740000000000002</v>
      </c>
      <c r="I210" s="252"/>
      <c r="J210" s="253">
        <f>ROUND(I210*H210,2)</f>
        <v>0</v>
      </c>
      <c r="K210" s="249" t="s">
        <v>133</v>
      </c>
      <c r="L210" s="254"/>
      <c r="M210" s="255" t="s">
        <v>19</v>
      </c>
      <c r="N210" s="256" t="s">
        <v>46</v>
      </c>
      <c r="O210" s="86"/>
      <c r="P210" s="215">
        <f>O210*H210</f>
        <v>0</v>
      </c>
      <c r="Q210" s="215">
        <v>0.001</v>
      </c>
      <c r="R210" s="215">
        <f>Q210*H210</f>
        <v>0.0024740000000000001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169</v>
      </c>
      <c r="AT210" s="217" t="s">
        <v>278</v>
      </c>
      <c r="AU210" s="217" t="s">
        <v>84</v>
      </c>
      <c r="AY210" s="19" t="s">
        <v>127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82</v>
      </c>
      <c r="BK210" s="218">
        <f>ROUND(I210*H210,2)</f>
        <v>0</v>
      </c>
      <c r="BL210" s="19" t="s">
        <v>134</v>
      </c>
      <c r="BM210" s="217" t="s">
        <v>304</v>
      </c>
    </row>
    <row r="211" s="13" customFormat="1">
      <c r="A211" s="13"/>
      <c r="B211" s="224"/>
      <c r="C211" s="225"/>
      <c r="D211" s="226" t="s">
        <v>138</v>
      </c>
      <c r="E211" s="227" t="s">
        <v>19</v>
      </c>
      <c r="F211" s="228" t="s">
        <v>305</v>
      </c>
      <c r="G211" s="225"/>
      <c r="H211" s="229">
        <v>2.4740000000000002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138</v>
      </c>
      <c r="AU211" s="235" t="s">
        <v>84</v>
      </c>
      <c r="AV211" s="13" t="s">
        <v>84</v>
      </c>
      <c r="AW211" s="13" t="s">
        <v>37</v>
      </c>
      <c r="AX211" s="13" t="s">
        <v>75</v>
      </c>
      <c r="AY211" s="235" t="s">
        <v>127</v>
      </c>
    </row>
    <row r="212" s="14" customFormat="1">
      <c r="A212" s="14"/>
      <c r="B212" s="236"/>
      <c r="C212" s="237"/>
      <c r="D212" s="226" t="s">
        <v>138</v>
      </c>
      <c r="E212" s="238" t="s">
        <v>19</v>
      </c>
      <c r="F212" s="239" t="s">
        <v>140</v>
      </c>
      <c r="G212" s="237"/>
      <c r="H212" s="240">
        <v>2.4740000000000002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138</v>
      </c>
      <c r="AU212" s="246" t="s">
        <v>84</v>
      </c>
      <c r="AV212" s="14" t="s">
        <v>134</v>
      </c>
      <c r="AW212" s="14" t="s">
        <v>37</v>
      </c>
      <c r="AX212" s="14" t="s">
        <v>82</v>
      </c>
      <c r="AY212" s="246" t="s">
        <v>127</v>
      </c>
    </row>
    <row r="213" s="2" customFormat="1" ht="21.75" customHeight="1">
      <c r="A213" s="40"/>
      <c r="B213" s="41"/>
      <c r="C213" s="206" t="s">
        <v>306</v>
      </c>
      <c r="D213" s="206" t="s">
        <v>129</v>
      </c>
      <c r="E213" s="207" t="s">
        <v>307</v>
      </c>
      <c r="F213" s="208" t="s">
        <v>308</v>
      </c>
      <c r="G213" s="209" t="s">
        <v>132</v>
      </c>
      <c r="H213" s="210">
        <v>123.7</v>
      </c>
      <c r="I213" s="211"/>
      <c r="J213" s="212">
        <f>ROUND(I213*H213,2)</f>
        <v>0</v>
      </c>
      <c r="K213" s="208" t="s">
        <v>133</v>
      </c>
      <c r="L213" s="46"/>
      <c r="M213" s="213" t="s">
        <v>19</v>
      </c>
      <c r="N213" s="214" t="s">
        <v>46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134</v>
      </c>
      <c r="AT213" s="217" t="s">
        <v>129</v>
      </c>
      <c r="AU213" s="217" t="s">
        <v>84</v>
      </c>
      <c r="AY213" s="19" t="s">
        <v>127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82</v>
      </c>
      <c r="BK213" s="218">
        <f>ROUND(I213*H213,2)</f>
        <v>0</v>
      </c>
      <c r="BL213" s="19" t="s">
        <v>134</v>
      </c>
      <c r="BM213" s="217" t="s">
        <v>309</v>
      </c>
    </row>
    <row r="214" s="2" customFormat="1">
      <c r="A214" s="40"/>
      <c r="B214" s="41"/>
      <c r="C214" s="42"/>
      <c r="D214" s="219" t="s">
        <v>136</v>
      </c>
      <c r="E214" s="42"/>
      <c r="F214" s="220" t="s">
        <v>310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136</v>
      </c>
      <c r="AU214" s="19" t="s">
        <v>84</v>
      </c>
    </row>
    <row r="215" s="13" customFormat="1">
      <c r="A215" s="13"/>
      <c r="B215" s="224"/>
      <c r="C215" s="225"/>
      <c r="D215" s="226" t="s">
        <v>138</v>
      </c>
      <c r="E215" s="227" t="s">
        <v>19</v>
      </c>
      <c r="F215" s="228" t="s">
        <v>311</v>
      </c>
      <c r="G215" s="225"/>
      <c r="H215" s="229">
        <v>123.7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138</v>
      </c>
      <c r="AU215" s="235" t="s">
        <v>84</v>
      </c>
      <c r="AV215" s="13" t="s">
        <v>84</v>
      </c>
      <c r="AW215" s="13" t="s">
        <v>37</v>
      </c>
      <c r="AX215" s="13" t="s">
        <v>75</v>
      </c>
      <c r="AY215" s="235" t="s">
        <v>127</v>
      </c>
    </row>
    <row r="216" s="14" customFormat="1">
      <c r="A216" s="14"/>
      <c r="B216" s="236"/>
      <c r="C216" s="237"/>
      <c r="D216" s="226" t="s">
        <v>138</v>
      </c>
      <c r="E216" s="238" t="s">
        <v>19</v>
      </c>
      <c r="F216" s="239" t="s">
        <v>140</v>
      </c>
      <c r="G216" s="237"/>
      <c r="H216" s="240">
        <v>123.7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138</v>
      </c>
      <c r="AU216" s="246" t="s">
        <v>84</v>
      </c>
      <c r="AV216" s="14" t="s">
        <v>134</v>
      </c>
      <c r="AW216" s="14" t="s">
        <v>37</v>
      </c>
      <c r="AX216" s="14" t="s">
        <v>82</v>
      </c>
      <c r="AY216" s="246" t="s">
        <v>127</v>
      </c>
    </row>
    <row r="217" s="2" customFormat="1" ht="21.75" customHeight="1">
      <c r="A217" s="40"/>
      <c r="B217" s="41"/>
      <c r="C217" s="206" t="s">
        <v>312</v>
      </c>
      <c r="D217" s="206" t="s">
        <v>129</v>
      </c>
      <c r="E217" s="207" t="s">
        <v>313</v>
      </c>
      <c r="F217" s="208" t="s">
        <v>314</v>
      </c>
      <c r="G217" s="209" t="s">
        <v>132</v>
      </c>
      <c r="H217" s="210">
        <v>101.09999999999999</v>
      </c>
      <c r="I217" s="211"/>
      <c r="J217" s="212">
        <f>ROUND(I217*H217,2)</f>
        <v>0</v>
      </c>
      <c r="K217" s="208" t="s">
        <v>133</v>
      </c>
      <c r="L217" s="46"/>
      <c r="M217" s="213" t="s">
        <v>19</v>
      </c>
      <c r="N217" s="214" t="s">
        <v>46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134</v>
      </c>
      <c r="AT217" s="217" t="s">
        <v>129</v>
      </c>
      <c r="AU217" s="217" t="s">
        <v>84</v>
      </c>
      <c r="AY217" s="19" t="s">
        <v>127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82</v>
      </c>
      <c r="BK217" s="218">
        <f>ROUND(I217*H217,2)</f>
        <v>0</v>
      </c>
      <c r="BL217" s="19" t="s">
        <v>134</v>
      </c>
      <c r="BM217" s="217" t="s">
        <v>315</v>
      </c>
    </row>
    <row r="218" s="2" customFormat="1">
      <c r="A218" s="40"/>
      <c r="B218" s="41"/>
      <c r="C218" s="42"/>
      <c r="D218" s="219" t="s">
        <v>136</v>
      </c>
      <c r="E218" s="42"/>
      <c r="F218" s="220" t="s">
        <v>316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136</v>
      </c>
      <c r="AU218" s="19" t="s">
        <v>84</v>
      </c>
    </row>
    <row r="219" s="13" customFormat="1">
      <c r="A219" s="13"/>
      <c r="B219" s="224"/>
      <c r="C219" s="225"/>
      <c r="D219" s="226" t="s">
        <v>138</v>
      </c>
      <c r="E219" s="227" t="s">
        <v>19</v>
      </c>
      <c r="F219" s="228" t="s">
        <v>317</v>
      </c>
      <c r="G219" s="225"/>
      <c r="H219" s="229">
        <v>101.09999999999999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138</v>
      </c>
      <c r="AU219" s="235" t="s">
        <v>84</v>
      </c>
      <c r="AV219" s="13" t="s">
        <v>84</v>
      </c>
      <c r="AW219" s="13" t="s">
        <v>37</v>
      </c>
      <c r="AX219" s="13" t="s">
        <v>75</v>
      </c>
      <c r="AY219" s="235" t="s">
        <v>127</v>
      </c>
    </row>
    <row r="220" s="14" customFormat="1">
      <c r="A220" s="14"/>
      <c r="B220" s="236"/>
      <c r="C220" s="237"/>
      <c r="D220" s="226" t="s">
        <v>138</v>
      </c>
      <c r="E220" s="238" t="s">
        <v>19</v>
      </c>
      <c r="F220" s="239" t="s">
        <v>140</v>
      </c>
      <c r="G220" s="237"/>
      <c r="H220" s="240">
        <v>101.09999999999999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138</v>
      </c>
      <c r="AU220" s="246" t="s">
        <v>84</v>
      </c>
      <c r="AV220" s="14" t="s">
        <v>134</v>
      </c>
      <c r="AW220" s="14" t="s">
        <v>37</v>
      </c>
      <c r="AX220" s="14" t="s">
        <v>82</v>
      </c>
      <c r="AY220" s="246" t="s">
        <v>127</v>
      </c>
    </row>
    <row r="221" s="2" customFormat="1" ht="24.15" customHeight="1">
      <c r="A221" s="40"/>
      <c r="B221" s="41"/>
      <c r="C221" s="206" t="s">
        <v>318</v>
      </c>
      <c r="D221" s="206" t="s">
        <v>129</v>
      </c>
      <c r="E221" s="207" t="s">
        <v>319</v>
      </c>
      <c r="F221" s="208" t="s">
        <v>320</v>
      </c>
      <c r="G221" s="209" t="s">
        <v>132</v>
      </c>
      <c r="H221" s="210">
        <v>123.7</v>
      </c>
      <c r="I221" s="211"/>
      <c r="J221" s="212">
        <f>ROUND(I221*H221,2)</f>
        <v>0</v>
      </c>
      <c r="K221" s="208" t="s">
        <v>133</v>
      </c>
      <c r="L221" s="46"/>
      <c r="M221" s="213" t="s">
        <v>19</v>
      </c>
      <c r="N221" s="214" t="s">
        <v>46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134</v>
      </c>
      <c r="AT221" s="217" t="s">
        <v>129</v>
      </c>
      <c r="AU221" s="217" t="s">
        <v>84</v>
      </c>
      <c r="AY221" s="19" t="s">
        <v>127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82</v>
      </c>
      <c r="BK221" s="218">
        <f>ROUND(I221*H221,2)</f>
        <v>0</v>
      </c>
      <c r="BL221" s="19" t="s">
        <v>134</v>
      </c>
      <c r="BM221" s="217" t="s">
        <v>321</v>
      </c>
    </row>
    <row r="222" s="2" customFormat="1">
      <c r="A222" s="40"/>
      <c r="B222" s="41"/>
      <c r="C222" s="42"/>
      <c r="D222" s="219" t="s">
        <v>136</v>
      </c>
      <c r="E222" s="42"/>
      <c r="F222" s="220" t="s">
        <v>322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136</v>
      </c>
      <c r="AU222" s="19" t="s">
        <v>84</v>
      </c>
    </row>
    <row r="223" s="13" customFormat="1">
      <c r="A223" s="13"/>
      <c r="B223" s="224"/>
      <c r="C223" s="225"/>
      <c r="D223" s="226" t="s">
        <v>138</v>
      </c>
      <c r="E223" s="227" t="s">
        <v>19</v>
      </c>
      <c r="F223" s="228" t="s">
        <v>323</v>
      </c>
      <c r="G223" s="225"/>
      <c r="H223" s="229">
        <v>123.7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138</v>
      </c>
      <c r="AU223" s="235" t="s">
        <v>84</v>
      </c>
      <c r="AV223" s="13" t="s">
        <v>84</v>
      </c>
      <c r="AW223" s="13" t="s">
        <v>37</v>
      </c>
      <c r="AX223" s="13" t="s">
        <v>75</v>
      </c>
      <c r="AY223" s="235" t="s">
        <v>127</v>
      </c>
    </row>
    <row r="224" s="14" customFormat="1">
      <c r="A224" s="14"/>
      <c r="B224" s="236"/>
      <c r="C224" s="237"/>
      <c r="D224" s="226" t="s">
        <v>138</v>
      </c>
      <c r="E224" s="238" t="s">
        <v>19</v>
      </c>
      <c r="F224" s="239" t="s">
        <v>140</v>
      </c>
      <c r="G224" s="237"/>
      <c r="H224" s="240">
        <v>123.7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138</v>
      </c>
      <c r="AU224" s="246" t="s">
        <v>84</v>
      </c>
      <c r="AV224" s="14" t="s">
        <v>134</v>
      </c>
      <c r="AW224" s="14" t="s">
        <v>37</v>
      </c>
      <c r="AX224" s="14" t="s">
        <v>82</v>
      </c>
      <c r="AY224" s="246" t="s">
        <v>127</v>
      </c>
    </row>
    <row r="225" s="2" customFormat="1" ht="24.15" customHeight="1">
      <c r="A225" s="40"/>
      <c r="B225" s="41"/>
      <c r="C225" s="206" t="s">
        <v>324</v>
      </c>
      <c r="D225" s="206" t="s">
        <v>129</v>
      </c>
      <c r="E225" s="207" t="s">
        <v>325</v>
      </c>
      <c r="F225" s="208" t="s">
        <v>326</v>
      </c>
      <c r="G225" s="209" t="s">
        <v>132</v>
      </c>
      <c r="H225" s="210">
        <v>123.7</v>
      </c>
      <c r="I225" s="211"/>
      <c r="J225" s="212">
        <f>ROUND(I225*H225,2)</f>
        <v>0</v>
      </c>
      <c r="K225" s="208" t="s">
        <v>133</v>
      </c>
      <c r="L225" s="46"/>
      <c r="M225" s="213" t="s">
        <v>19</v>
      </c>
      <c r="N225" s="214" t="s">
        <v>46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134</v>
      </c>
      <c r="AT225" s="217" t="s">
        <v>129</v>
      </c>
      <c r="AU225" s="217" t="s">
        <v>84</v>
      </c>
      <c r="AY225" s="19" t="s">
        <v>127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82</v>
      </c>
      <c r="BK225" s="218">
        <f>ROUND(I225*H225,2)</f>
        <v>0</v>
      </c>
      <c r="BL225" s="19" t="s">
        <v>134</v>
      </c>
      <c r="BM225" s="217" t="s">
        <v>327</v>
      </c>
    </row>
    <row r="226" s="2" customFormat="1">
      <c r="A226" s="40"/>
      <c r="B226" s="41"/>
      <c r="C226" s="42"/>
      <c r="D226" s="219" t="s">
        <v>136</v>
      </c>
      <c r="E226" s="42"/>
      <c r="F226" s="220" t="s">
        <v>328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136</v>
      </c>
      <c r="AU226" s="19" t="s">
        <v>84</v>
      </c>
    </row>
    <row r="227" s="13" customFormat="1">
      <c r="A227" s="13"/>
      <c r="B227" s="224"/>
      <c r="C227" s="225"/>
      <c r="D227" s="226" t="s">
        <v>138</v>
      </c>
      <c r="E227" s="227" t="s">
        <v>19</v>
      </c>
      <c r="F227" s="228" t="s">
        <v>329</v>
      </c>
      <c r="G227" s="225"/>
      <c r="H227" s="229">
        <v>123.7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138</v>
      </c>
      <c r="AU227" s="235" t="s">
        <v>84</v>
      </c>
      <c r="AV227" s="13" t="s">
        <v>84</v>
      </c>
      <c r="AW227" s="13" t="s">
        <v>37</v>
      </c>
      <c r="AX227" s="13" t="s">
        <v>75</v>
      </c>
      <c r="AY227" s="235" t="s">
        <v>127</v>
      </c>
    </row>
    <row r="228" s="14" customFormat="1">
      <c r="A228" s="14"/>
      <c r="B228" s="236"/>
      <c r="C228" s="237"/>
      <c r="D228" s="226" t="s">
        <v>138</v>
      </c>
      <c r="E228" s="238" t="s">
        <v>19</v>
      </c>
      <c r="F228" s="239" t="s">
        <v>140</v>
      </c>
      <c r="G228" s="237"/>
      <c r="H228" s="240">
        <v>123.7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138</v>
      </c>
      <c r="AU228" s="246" t="s">
        <v>84</v>
      </c>
      <c r="AV228" s="14" t="s">
        <v>134</v>
      </c>
      <c r="AW228" s="14" t="s">
        <v>37</v>
      </c>
      <c r="AX228" s="14" t="s">
        <v>82</v>
      </c>
      <c r="AY228" s="246" t="s">
        <v>127</v>
      </c>
    </row>
    <row r="229" s="2" customFormat="1" ht="24.15" customHeight="1">
      <c r="A229" s="40"/>
      <c r="B229" s="41"/>
      <c r="C229" s="206" t="s">
        <v>330</v>
      </c>
      <c r="D229" s="206" t="s">
        <v>129</v>
      </c>
      <c r="E229" s="207" t="s">
        <v>331</v>
      </c>
      <c r="F229" s="208" t="s">
        <v>332</v>
      </c>
      <c r="G229" s="209" t="s">
        <v>333</v>
      </c>
      <c r="H229" s="210">
        <v>5</v>
      </c>
      <c r="I229" s="211"/>
      <c r="J229" s="212">
        <f>ROUND(I229*H229,2)</f>
        <v>0</v>
      </c>
      <c r="K229" s="208" t="s">
        <v>133</v>
      </c>
      <c r="L229" s="46"/>
      <c r="M229" s="213" t="s">
        <v>19</v>
      </c>
      <c r="N229" s="214" t="s">
        <v>46</v>
      </c>
      <c r="O229" s="86"/>
      <c r="P229" s="215">
        <f>O229*H229</f>
        <v>0</v>
      </c>
      <c r="Q229" s="215">
        <v>0.021350000000000001</v>
      </c>
      <c r="R229" s="215">
        <f>Q229*H229</f>
        <v>0.10675000000000001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134</v>
      </c>
      <c r="AT229" s="217" t="s">
        <v>129</v>
      </c>
      <c r="AU229" s="217" t="s">
        <v>84</v>
      </c>
      <c r="AY229" s="19" t="s">
        <v>127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82</v>
      </c>
      <c r="BK229" s="218">
        <f>ROUND(I229*H229,2)</f>
        <v>0</v>
      </c>
      <c r="BL229" s="19" t="s">
        <v>134</v>
      </c>
      <c r="BM229" s="217" t="s">
        <v>334</v>
      </c>
    </row>
    <row r="230" s="2" customFormat="1">
      <c r="A230" s="40"/>
      <c r="B230" s="41"/>
      <c r="C230" s="42"/>
      <c r="D230" s="219" t="s">
        <v>136</v>
      </c>
      <c r="E230" s="42"/>
      <c r="F230" s="220" t="s">
        <v>335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136</v>
      </c>
      <c r="AU230" s="19" t="s">
        <v>84</v>
      </c>
    </row>
    <row r="231" s="13" customFormat="1">
      <c r="A231" s="13"/>
      <c r="B231" s="224"/>
      <c r="C231" s="225"/>
      <c r="D231" s="226" t="s">
        <v>138</v>
      </c>
      <c r="E231" s="227" t="s">
        <v>19</v>
      </c>
      <c r="F231" s="228" t="s">
        <v>336</v>
      </c>
      <c r="G231" s="225"/>
      <c r="H231" s="229">
        <v>5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138</v>
      </c>
      <c r="AU231" s="235" t="s">
        <v>84</v>
      </c>
      <c r="AV231" s="13" t="s">
        <v>84</v>
      </c>
      <c r="AW231" s="13" t="s">
        <v>37</v>
      </c>
      <c r="AX231" s="13" t="s">
        <v>75</v>
      </c>
      <c r="AY231" s="235" t="s">
        <v>127</v>
      </c>
    </row>
    <row r="232" s="14" customFormat="1">
      <c r="A232" s="14"/>
      <c r="B232" s="236"/>
      <c r="C232" s="237"/>
      <c r="D232" s="226" t="s">
        <v>138</v>
      </c>
      <c r="E232" s="238" t="s">
        <v>19</v>
      </c>
      <c r="F232" s="239" t="s">
        <v>140</v>
      </c>
      <c r="G232" s="237"/>
      <c r="H232" s="240">
        <v>5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138</v>
      </c>
      <c r="AU232" s="246" t="s">
        <v>84</v>
      </c>
      <c r="AV232" s="14" t="s">
        <v>134</v>
      </c>
      <c r="AW232" s="14" t="s">
        <v>37</v>
      </c>
      <c r="AX232" s="14" t="s">
        <v>82</v>
      </c>
      <c r="AY232" s="246" t="s">
        <v>127</v>
      </c>
    </row>
    <row r="233" s="12" customFormat="1" ht="22.8" customHeight="1">
      <c r="A233" s="12"/>
      <c r="B233" s="190"/>
      <c r="C233" s="191"/>
      <c r="D233" s="192" t="s">
        <v>74</v>
      </c>
      <c r="E233" s="204" t="s">
        <v>146</v>
      </c>
      <c r="F233" s="204" t="s">
        <v>337</v>
      </c>
      <c r="G233" s="191"/>
      <c r="H233" s="191"/>
      <c r="I233" s="194"/>
      <c r="J233" s="205">
        <f>BK233</f>
        <v>0</v>
      </c>
      <c r="K233" s="191"/>
      <c r="L233" s="196"/>
      <c r="M233" s="197"/>
      <c r="N233" s="198"/>
      <c r="O233" s="198"/>
      <c r="P233" s="199">
        <f>SUM(P234:P239)</f>
        <v>0</v>
      </c>
      <c r="Q233" s="198"/>
      <c r="R233" s="199">
        <f>SUM(R234:R239)</f>
        <v>3.4160599999999999</v>
      </c>
      <c r="S233" s="198"/>
      <c r="T233" s="200">
        <f>SUM(T234:T239)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1" t="s">
        <v>82</v>
      </c>
      <c r="AT233" s="202" t="s">
        <v>74</v>
      </c>
      <c r="AU233" s="202" t="s">
        <v>82</v>
      </c>
      <c r="AY233" s="201" t="s">
        <v>127</v>
      </c>
      <c r="BK233" s="203">
        <f>SUM(BK234:BK239)</f>
        <v>0</v>
      </c>
    </row>
    <row r="234" s="2" customFormat="1" ht="16.5" customHeight="1">
      <c r="A234" s="40"/>
      <c r="B234" s="41"/>
      <c r="C234" s="206" t="s">
        <v>338</v>
      </c>
      <c r="D234" s="206" t="s">
        <v>129</v>
      </c>
      <c r="E234" s="207" t="s">
        <v>339</v>
      </c>
      <c r="F234" s="208" t="s">
        <v>340</v>
      </c>
      <c r="G234" s="209" t="s">
        <v>195</v>
      </c>
      <c r="H234" s="210">
        <v>8</v>
      </c>
      <c r="I234" s="211"/>
      <c r="J234" s="212">
        <f>ROUND(I234*H234,2)</f>
        <v>0</v>
      </c>
      <c r="K234" s="208" t="s">
        <v>133</v>
      </c>
      <c r="L234" s="46"/>
      <c r="M234" s="213" t="s">
        <v>19</v>
      </c>
      <c r="N234" s="214" t="s">
        <v>46</v>
      </c>
      <c r="O234" s="86"/>
      <c r="P234" s="215">
        <f>O234*H234</f>
        <v>0</v>
      </c>
      <c r="Q234" s="215">
        <v>0.24127000000000001</v>
      </c>
      <c r="R234" s="215">
        <f>Q234*H234</f>
        <v>1.9301600000000001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134</v>
      </c>
      <c r="AT234" s="217" t="s">
        <v>129</v>
      </c>
      <c r="AU234" s="217" t="s">
        <v>84</v>
      </c>
      <c r="AY234" s="19" t="s">
        <v>127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82</v>
      </c>
      <c r="BK234" s="218">
        <f>ROUND(I234*H234,2)</f>
        <v>0</v>
      </c>
      <c r="BL234" s="19" t="s">
        <v>134</v>
      </c>
      <c r="BM234" s="217" t="s">
        <v>341</v>
      </c>
    </row>
    <row r="235" s="2" customFormat="1">
      <c r="A235" s="40"/>
      <c r="B235" s="41"/>
      <c r="C235" s="42"/>
      <c r="D235" s="219" t="s">
        <v>136</v>
      </c>
      <c r="E235" s="42"/>
      <c r="F235" s="220" t="s">
        <v>342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136</v>
      </c>
      <c r="AU235" s="19" t="s">
        <v>84</v>
      </c>
    </row>
    <row r="236" s="13" customFormat="1">
      <c r="A236" s="13"/>
      <c r="B236" s="224"/>
      <c r="C236" s="225"/>
      <c r="D236" s="226" t="s">
        <v>138</v>
      </c>
      <c r="E236" s="227" t="s">
        <v>19</v>
      </c>
      <c r="F236" s="228" t="s">
        <v>343</v>
      </c>
      <c r="G236" s="225"/>
      <c r="H236" s="229">
        <v>8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138</v>
      </c>
      <c r="AU236" s="235" t="s">
        <v>84</v>
      </c>
      <c r="AV236" s="13" t="s">
        <v>84</v>
      </c>
      <c r="AW236" s="13" t="s">
        <v>37</v>
      </c>
      <c r="AX236" s="13" t="s">
        <v>75</v>
      </c>
      <c r="AY236" s="235" t="s">
        <v>127</v>
      </c>
    </row>
    <row r="237" s="14" customFormat="1">
      <c r="A237" s="14"/>
      <c r="B237" s="236"/>
      <c r="C237" s="237"/>
      <c r="D237" s="226" t="s">
        <v>138</v>
      </c>
      <c r="E237" s="238" t="s">
        <v>19</v>
      </c>
      <c r="F237" s="239" t="s">
        <v>140</v>
      </c>
      <c r="G237" s="237"/>
      <c r="H237" s="240">
        <v>8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138</v>
      </c>
      <c r="AU237" s="246" t="s">
        <v>84</v>
      </c>
      <c r="AV237" s="14" t="s">
        <v>134</v>
      </c>
      <c r="AW237" s="14" t="s">
        <v>37</v>
      </c>
      <c r="AX237" s="14" t="s">
        <v>82</v>
      </c>
      <c r="AY237" s="246" t="s">
        <v>127</v>
      </c>
    </row>
    <row r="238" s="2" customFormat="1" ht="16.5" customHeight="1">
      <c r="A238" s="40"/>
      <c r="B238" s="41"/>
      <c r="C238" s="247" t="s">
        <v>344</v>
      </c>
      <c r="D238" s="247" t="s">
        <v>278</v>
      </c>
      <c r="E238" s="248" t="s">
        <v>345</v>
      </c>
      <c r="F238" s="249" t="s">
        <v>346</v>
      </c>
      <c r="G238" s="250" t="s">
        <v>333</v>
      </c>
      <c r="H238" s="251">
        <v>45.719999999999999</v>
      </c>
      <c r="I238" s="252"/>
      <c r="J238" s="253">
        <f>ROUND(I238*H238,2)</f>
        <v>0</v>
      </c>
      <c r="K238" s="249" t="s">
        <v>133</v>
      </c>
      <c r="L238" s="254"/>
      <c r="M238" s="255" t="s">
        <v>19</v>
      </c>
      <c r="N238" s="256" t="s">
        <v>46</v>
      </c>
      <c r="O238" s="86"/>
      <c r="P238" s="215">
        <f>O238*H238</f>
        <v>0</v>
      </c>
      <c r="Q238" s="215">
        <v>0.032500000000000001</v>
      </c>
      <c r="R238" s="215">
        <f>Q238*H238</f>
        <v>1.4859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169</v>
      </c>
      <c r="AT238" s="217" t="s">
        <v>278</v>
      </c>
      <c r="AU238" s="217" t="s">
        <v>84</v>
      </c>
      <c r="AY238" s="19" t="s">
        <v>127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82</v>
      </c>
      <c r="BK238" s="218">
        <f>ROUND(I238*H238,2)</f>
        <v>0</v>
      </c>
      <c r="BL238" s="19" t="s">
        <v>134</v>
      </c>
      <c r="BM238" s="217" t="s">
        <v>347</v>
      </c>
    </row>
    <row r="239" s="13" customFormat="1">
      <c r="A239" s="13"/>
      <c r="B239" s="224"/>
      <c r="C239" s="225"/>
      <c r="D239" s="226" t="s">
        <v>138</v>
      </c>
      <c r="E239" s="225"/>
      <c r="F239" s="228" t="s">
        <v>348</v>
      </c>
      <c r="G239" s="225"/>
      <c r="H239" s="229">
        <v>45.719999999999999</v>
      </c>
      <c r="I239" s="230"/>
      <c r="J239" s="225"/>
      <c r="K239" s="225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138</v>
      </c>
      <c r="AU239" s="235" t="s">
        <v>84</v>
      </c>
      <c r="AV239" s="13" t="s">
        <v>84</v>
      </c>
      <c r="AW239" s="13" t="s">
        <v>4</v>
      </c>
      <c r="AX239" s="13" t="s">
        <v>82</v>
      </c>
      <c r="AY239" s="235" t="s">
        <v>127</v>
      </c>
    </row>
    <row r="240" s="12" customFormat="1" ht="22.8" customHeight="1">
      <c r="A240" s="12"/>
      <c r="B240" s="190"/>
      <c r="C240" s="191"/>
      <c r="D240" s="192" t="s">
        <v>74</v>
      </c>
      <c r="E240" s="204" t="s">
        <v>134</v>
      </c>
      <c r="F240" s="204" t="s">
        <v>349</v>
      </c>
      <c r="G240" s="191"/>
      <c r="H240" s="191"/>
      <c r="I240" s="194"/>
      <c r="J240" s="205">
        <f>BK240</f>
        <v>0</v>
      </c>
      <c r="K240" s="191"/>
      <c r="L240" s="196"/>
      <c r="M240" s="197"/>
      <c r="N240" s="198"/>
      <c r="O240" s="198"/>
      <c r="P240" s="199">
        <f>SUM(P241:P258)</f>
        <v>0</v>
      </c>
      <c r="Q240" s="198"/>
      <c r="R240" s="199">
        <f>SUM(R241:R258)</f>
        <v>0</v>
      </c>
      <c r="S240" s="198"/>
      <c r="T240" s="200">
        <f>SUM(T241:T258)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1" t="s">
        <v>82</v>
      </c>
      <c r="AT240" s="202" t="s">
        <v>74</v>
      </c>
      <c r="AU240" s="202" t="s">
        <v>82</v>
      </c>
      <c r="AY240" s="201" t="s">
        <v>127</v>
      </c>
      <c r="BK240" s="203">
        <f>SUM(BK241:BK258)</f>
        <v>0</v>
      </c>
    </row>
    <row r="241" s="2" customFormat="1" ht="24.15" customHeight="1">
      <c r="A241" s="40"/>
      <c r="B241" s="41"/>
      <c r="C241" s="206" t="s">
        <v>350</v>
      </c>
      <c r="D241" s="206" t="s">
        <v>129</v>
      </c>
      <c r="E241" s="207" t="s">
        <v>351</v>
      </c>
      <c r="F241" s="208" t="s">
        <v>352</v>
      </c>
      <c r="G241" s="209" t="s">
        <v>132</v>
      </c>
      <c r="H241" s="210">
        <v>16.100000000000001</v>
      </c>
      <c r="I241" s="211"/>
      <c r="J241" s="212">
        <f>ROUND(I241*H241,2)</f>
        <v>0</v>
      </c>
      <c r="K241" s="208" t="s">
        <v>133</v>
      </c>
      <c r="L241" s="46"/>
      <c r="M241" s="213" t="s">
        <v>19</v>
      </c>
      <c r="N241" s="214" t="s">
        <v>46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134</v>
      </c>
      <c r="AT241" s="217" t="s">
        <v>129</v>
      </c>
      <c r="AU241" s="217" t="s">
        <v>84</v>
      </c>
      <c r="AY241" s="19" t="s">
        <v>127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82</v>
      </c>
      <c r="BK241" s="218">
        <f>ROUND(I241*H241,2)</f>
        <v>0</v>
      </c>
      <c r="BL241" s="19" t="s">
        <v>134</v>
      </c>
      <c r="BM241" s="217" t="s">
        <v>353</v>
      </c>
    </row>
    <row r="242" s="2" customFormat="1">
      <c r="A242" s="40"/>
      <c r="B242" s="41"/>
      <c r="C242" s="42"/>
      <c r="D242" s="219" t="s">
        <v>136</v>
      </c>
      <c r="E242" s="42"/>
      <c r="F242" s="220" t="s">
        <v>354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136</v>
      </c>
      <c r="AU242" s="19" t="s">
        <v>84</v>
      </c>
    </row>
    <row r="243" s="15" customFormat="1">
      <c r="A243" s="15"/>
      <c r="B243" s="257"/>
      <c r="C243" s="258"/>
      <c r="D243" s="226" t="s">
        <v>138</v>
      </c>
      <c r="E243" s="259" t="s">
        <v>19</v>
      </c>
      <c r="F243" s="260" t="s">
        <v>355</v>
      </c>
      <c r="G243" s="258"/>
      <c r="H243" s="259" t="s">
        <v>19</v>
      </c>
      <c r="I243" s="261"/>
      <c r="J243" s="258"/>
      <c r="K243" s="258"/>
      <c r="L243" s="262"/>
      <c r="M243" s="263"/>
      <c r="N243" s="264"/>
      <c r="O243" s="264"/>
      <c r="P243" s="264"/>
      <c r="Q243" s="264"/>
      <c r="R243" s="264"/>
      <c r="S243" s="264"/>
      <c r="T243" s="26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6" t="s">
        <v>138</v>
      </c>
      <c r="AU243" s="266" t="s">
        <v>84</v>
      </c>
      <c r="AV243" s="15" t="s">
        <v>82</v>
      </c>
      <c r="AW243" s="15" t="s">
        <v>37</v>
      </c>
      <c r="AX243" s="15" t="s">
        <v>75</v>
      </c>
      <c r="AY243" s="266" t="s">
        <v>127</v>
      </c>
    </row>
    <row r="244" s="13" customFormat="1">
      <c r="A244" s="13"/>
      <c r="B244" s="224"/>
      <c r="C244" s="225"/>
      <c r="D244" s="226" t="s">
        <v>138</v>
      </c>
      <c r="E244" s="227" t="s">
        <v>19</v>
      </c>
      <c r="F244" s="228" t="s">
        <v>356</v>
      </c>
      <c r="G244" s="225"/>
      <c r="H244" s="229">
        <v>9.4000000000000004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138</v>
      </c>
      <c r="AU244" s="235" t="s">
        <v>84</v>
      </c>
      <c r="AV244" s="13" t="s">
        <v>84</v>
      </c>
      <c r="AW244" s="13" t="s">
        <v>37</v>
      </c>
      <c r="AX244" s="13" t="s">
        <v>75</v>
      </c>
      <c r="AY244" s="235" t="s">
        <v>127</v>
      </c>
    </row>
    <row r="245" s="15" customFormat="1">
      <c r="A245" s="15"/>
      <c r="B245" s="257"/>
      <c r="C245" s="258"/>
      <c r="D245" s="226" t="s">
        <v>138</v>
      </c>
      <c r="E245" s="259" t="s">
        <v>19</v>
      </c>
      <c r="F245" s="260" t="s">
        <v>357</v>
      </c>
      <c r="G245" s="258"/>
      <c r="H245" s="259" t="s">
        <v>19</v>
      </c>
      <c r="I245" s="261"/>
      <c r="J245" s="258"/>
      <c r="K245" s="258"/>
      <c r="L245" s="262"/>
      <c r="M245" s="263"/>
      <c r="N245" s="264"/>
      <c r="O245" s="264"/>
      <c r="P245" s="264"/>
      <c r="Q245" s="264"/>
      <c r="R245" s="264"/>
      <c r="S245" s="264"/>
      <c r="T245" s="26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6" t="s">
        <v>138</v>
      </c>
      <c r="AU245" s="266" t="s">
        <v>84</v>
      </c>
      <c r="AV245" s="15" t="s">
        <v>82</v>
      </c>
      <c r="AW245" s="15" t="s">
        <v>37</v>
      </c>
      <c r="AX245" s="15" t="s">
        <v>75</v>
      </c>
      <c r="AY245" s="266" t="s">
        <v>127</v>
      </c>
    </row>
    <row r="246" s="13" customFormat="1">
      <c r="A246" s="13"/>
      <c r="B246" s="224"/>
      <c r="C246" s="225"/>
      <c r="D246" s="226" t="s">
        <v>138</v>
      </c>
      <c r="E246" s="227" t="s">
        <v>19</v>
      </c>
      <c r="F246" s="228" t="s">
        <v>358</v>
      </c>
      <c r="G246" s="225"/>
      <c r="H246" s="229">
        <v>6.7000000000000002</v>
      </c>
      <c r="I246" s="230"/>
      <c r="J246" s="225"/>
      <c r="K246" s="225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138</v>
      </c>
      <c r="AU246" s="235" t="s">
        <v>84</v>
      </c>
      <c r="AV246" s="13" t="s">
        <v>84</v>
      </c>
      <c r="AW246" s="13" t="s">
        <v>37</v>
      </c>
      <c r="AX246" s="13" t="s">
        <v>75</v>
      </c>
      <c r="AY246" s="235" t="s">
        <v>127</v>
      </c>
    </row>
    <row r="247" s="14" customFormat="1">
      <c r="A247" s="14"/>
      <c r="B247" s="236"/>
      <c r="C247" s="237"/>
      <c r="D247" s="226" t="s">
        <v>138</v>
      </c>
      <c r="E247" s="238" t="s">
        <v>19</v>
      </c>
      <c r="F247" s="239" t="s">
        <v>140</v>
      </c>
      <c r="G247" s="237"/>
      <c r="H247" s="240">
        <v>16.100000000000001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138</v>
      </c>
      <c r="AU247" s="246" t="s">
        <v>84</v>
      </c>
      <c r="AV247" s="14" t="s">
        <v>134</v>
      </c>
      <c r="AW247" s="14" t="s">
        <v>37</v>
      </c>
      <c r="AX247" s="14" t="s">
        <v>82</v>
      </c>
      <c r="AY247" s="246" t="s">
        <v>127</v>
      </c>
    </row>
    <row r="248" s="2" customFormat="1" ht="16.5" customHeight="1">
      <c r="A248" s="40"/>
      <c r="B248" s="41"/>
      <c r="C248" s="206" t="s">
        <v>359</v>
      </c>
      <c r="D248" s="206" t="s">
        <v>129</v>
      </c>
      <c r="E248" s="207" t="s">
        <v>360</v>
      </c>
      <c r="F248" s="208" t="s">
        <v>361</v>
      </c>
      <c r="G248" s="209" t="s">
        <v>214</v>
      </c>
      <c r="H248" s="210">
        <v>21.899999999999999</v>
      </c>
      <c r="I248" s="211"/>
      <c r="J248" s="212">
        <f>ROUND(I248*H248,2)</f>
        <v>0</v>
      </c>
      <c r="K248" s="208" t="s">
        <v>133</v>
      </c>
      <c r="L248" s="46"/>
      <c r="M248" s="213" t="s">
        <v>19</v>
      </c>
      <c r="N248" s="214" t="s">
        <v>46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134</v>
      </c>
      <c r="AT248" s="217" t="s">
        <v>129</v>
      </c>
      <c r="AU248" s="217" t="s">
        <v>84</v>
      </c>
      <c r="AY248" s="19" t="s">
        <v>127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82</v>
      </c>
      <c r="BK248" s="218">
        <f>ROUND(I248*H248,2)</f>
        <v>0</v>
      </c>
      <c r="BL248" s="19" t="s">
        <v>134</v>
      </c>
      <c r="BM248" s="217" t="s">
        <v>362</v>
      </c>
    </row>
    <row r="249" s="2" customFormat="1">
      <c r="A249" s="40"/>
      <c r="B249" s="41"/>
      <c r="C249" s="42"/>
      <c r="D249" s="219" t="s">
        <v>136</v>
      </c>
      <c r="E249" s="42"/>
      <c r="F249" s="220" t="s">
        <v>363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136</v>
      </c>
      <c r="AU249" s="19" t="s">
        <v>84</v>
      </c>
    </row>
    <row r="250" s="15" customFormat="1">
      <c r="A250" s="15"/>
      <c r="B250" s="257"/>
      <c r="C250" s="258"/>
      <c r="D250" s="226" t="s">
        <v>138</v>
      </c>
      <c r="E250" s="259" t="s">
        <v>19</v>
      </c>
      <c r="F250" s="260" t="s">
        <v>364</v>
      </c>
      <c r="G250" s="258"/>
      <c r="H250" s="259" t="s">
        <v>19</v>
      </c>
      <c r="I250" s="261"/>
      <c r="J250" s="258"/>
      <c r="K250" s="258"/>
      <c r="L250" s="262"/>
      <c r="M250" s="263"/>
      <c r="N250" s="264"/>
      <c r="O250" s="264"/>
      <c r="P250" s="264"/>
      <c r="Q250" s="264"/>
      <c r="R250" s="264"/>
      <c r="S250" s="264"/>
      <c r="T250" s="26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6" t="s">
        <v>138</v>
      </c>
      <c r="AU250" s="266" t="s">
        <v>84</v>
      </c>
      <c r="AV250" s="15" t="s">
        <v>82</v>
      </c>
      <c r="AW250" s="15" t="s">
        <v>37</v>
      </c>
      <c r="AX250" s="15" t="s">
        <v>75</v>
      </c>
      <c r="AY250" s="266" t="s">
        <v>127</v>
      </c>
    </row>
    <row r="251" s="13" customFormat="1">
      <c r="A251" s="13"/>
      <c r="B251" s="224"/>
      <c r="C251" s="225"/>
      <c r="D251" s="226" t="s">
        <v>138</v>
      </c>
      <c r="E251" s="227" t="s">
        <v>19</v>
      </c>
      <c r="F251" s="228" t="s">
        <v>365</v>
      </c>
      <c r="G251" s="225"/>
      <c r="H251" s="229">
        <v>20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138</v>
      </c>
      <c r="AU251" s="235" t="s">
        <v>84</v>
      </c>
      <c r="AV251" s="13" t="s">
        <v>84</v>
      </c>
      <c r="AW251" s="13" t="s">
        <v>37</v>
      </c>
      <c r="AX251" s="13" t="s">
        <v>75</v>
      </c>
      <c r="AY251" s="235" t="s">
        <v>127</v>
      </c>
    </row>
    <row r="252" s="13" customFormat="1">
      <c r="A252" s="13"/>
      <c r="B252" s="224"/>
      <c r="C252" s="225"/>
      <c r="D252" s="226" t="s">
        <v>138</v>
      </c>
      <c r="E252" s="227" t="s">
        <v>19</v>
      </c>
      <c r="F252" s="228" t="s">
        <v>366</v>
      </c>
      <c r="G252" s="225"/>
      <c r="H252" s="229">
        <v>1.8999999999999999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138</v>
      </c>
      <c r="AU252" s="235" t="s">
        <v>84</v>
      </c>
      <c r="AV252" s="13" t="s">
        <v>84</v>
      </c>
      <c r="AW252" s="13" t="s">
        <v>37</v>
      </c>
      <c r="AX252" s="13" t="s">
        <v>75</v>
      </c>
      <c r="AY252" s="235" t="s">
        <v>127</v>
      </c>
    </row>
    <row r="253" s="14" customFormat="1">
      <c r="A253" s="14"/>
      <c r="B253" s="236"/>
      <c r="C253" s="237"/>
      <c r="D253" s="226" t="s">
        <v>138</v>
      </c>
      <c r="E253" s="238" t="s">
        <v>19</v>
      </c>
      <c r="F253" s="239" t="s">
        <v>140</v>
      </c>
      <c r="G253" s="237"/>
      <c r="H253" s="240">
        <v>21.899999999999999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138</v>
      </c>
      <c r="AU253" s="246" t="s">
        <v>84</v>
      </c>
      <c r="AV253" s="14" t="s">
        <v>134</v>
      </c>
      <c r="AW253" s="14" t="s">
        <v>37</v>
      </c>
      <c r="AX253" s="14" t="s">
        <v>82</v>
      </c>
      <c r="AY253" s="246" t="s">
        <v>127</v>
      </c>
    </row>
    <row r="254" s="2" customFormat="1" ht="24.15" customHeight="1">
      <c r="A254" s="40"/>
      <c r="B254" s="41"/>
      <c r="C254" s="206" t="s">
        <v>367</v>
      </c>
      <c r="D254" s="206" t="s">
        <v>129</v>
      </c>
      <c r="E254" s="207" t="s">
        <v>368</v>
      </c>
      <c r="F254" s="208" t="s">
        <v>369</v>
      </c>
      <c r="G254" s="209" t="s">
        <v>214</v>
      </c>
      <c r="H254" s="210">
        <v>3</v>
      </c>
      <c r="I254" s="211"/>
      <c r="J254" s="212">
        <f>ROUND(I254*H254,2)</f>
        <v>0</v>
      </c>
      <c r="K254" s="208" t="s">
        <v>133</v>
      </c>
      <c r="L254" s="46"/>
      <c r="M254" s="213" t="s">
        <v>19</v>
      </c>
      <c r="N254" s="214" t="s">
        <v>46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134</v>
      </c>
      <c r="AT254" s="217" t="s">
        <v>129</v>
      </c>
      <c r="AU254" s="217" t="s">
        <v>84</v>
      </c>
      <c r="AY254" s="19" t="s">
        <v>127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82</v>
      </c>
      <c r="BK254" s="218">
        <f>ROUND(I254*H254,2)</f>
        <v>0</v>
      </c>
      <c r="BL254" s="19" t="s">
        <v>134</v>
      </c>
      <c r="BM254" s="217" t="s">
        <v>370</v>
      </c>
    </row>
    <row r="255" s="2" customFormat="1">
      <c r="A255" s="40"/>
      <c r="B255" s="41"/>
      <c r="C255" s="42"/>
      <c r="D255" s="219" t="s">
        <v>136</v>
      </c>
      <c r="E255" s="42"/>
      <c r="F255" s="220" t="s">
        <v>371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136</v>
      </c>
      <c r="AU255" s="19" t="s">
        <v>84</v>
      </c>
    </row>
    <row r="256" s="15" customFormat="1">
      <c r="A256" s="15"/>
      <c r="B256" s="257"/>
      <c r="C256" s="258"/>
      <c r="D256" s="226" t="s">
        <v>138</v>
      </c>
      <c r="E256" s="259" t="s">
        <v>19</v>
      </c>
      <c r="F256" s="260" t="s">
        <v>364</v>
      </c>
      <c r="G256" s="258"/>
      <c r="H256" s="259" t="s">
        <v>19</v>
      </c>
      <c r="I256" s="261"/>
      <c r="J256" s="258"/>
      <c r="K256" s="258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138</v>
      </c>
      <c r="AU256" s="266" t="s">
        <v>84</v>
      </c>
      <c r="AV256" s="15" t="s">
        <v>82</v>
      </c>
      <c r="AW256" s="15" t="s">
        <v>37</v>
      </c>
      <c r="AX256" s="15" t="s">
        <v>75</v>
      </c>
      <c r="AY256" s="266" t="s">
        <v>127</v>
      </c>
    </row>
    <row r="257" s="13" customFormat="1">
      <c r="A257" s="13"/>
      <c r="B257" s="224"/>
      <c r="C257" s="225"/>
      <c r="D257" s="226" t="s">
        <v>138</v>
      </c>
      <c r="E257" s="227" t="s">
        <v>19</v>
      </c>
      <c r="F257" s="228" t="s">
        <v>372</v>
      </c>
      <c r="G257" s="225"/>
      <c r="H257" s="229">
        <v>3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138</v>
      </c>
      <c r="AU257" s="235" t="s">
        <v>84</v>
      </c>
      <c r="AV257" s="13" t="s">
        <v>84</v>
      </c>
      <c r="AW257" s="13" t="s">
        <v>37</v>
      </c>
      <c r="AX257" s="13" t="s">
        <v>75</v>
      </c>
      <c r="AY257" s="235" t="s">
        <v>127</v>
      </c>
    </row>
    <row r="258" s="14" customFormat="1">
      <c r="A258" s="14"/>
      <c r="B258" s="236"/>
      <c r="C258" s="237"/>
      <c r="D258" s="226" t="s">
        <v>138</v>
      </c>
      <c r="E258" s="238" t="s">
        <v>19</v>
      </c>
      <c r="F258" s="239" t="s">
        <v>140</v>
      </c>
      <c r="G258" s="237"/>
      <c r="H258" s="240">
        <v>3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138</v>
      </c>
      <c r="AU258" s="246" t="s">
        <v>84</v>
      </c>
      <c r="AV258" s="14" t="s">
        <v>134</v>
      </c>
      <c r="AW258" s="14" t="s">
        <v>37</v>
      </c>
      <c r="AX258" s="14" t="s">
        <v>82</v>
      </c>
      <c r="AY258" s="246" t="s">
        <v>127</v>
      </c>
    </row>
    <row r="259" s="12" customFormat="1" ht="22.8" customHeight="1">
      <c r="A259" s="12"/>
      <c r="B259" s="190"/>
      <c r="C259" s="191"/>
      <c r="D259" s="192" t="s">
        <v>74</v>
      </c>
      <c r="E259" s="204" t="s">
        <v>154</v>
      </c>
      <c r="F259" s="204" t="s">
        <v>373</v>
      </c>
      <c r="G259" s="191"/>
      <c r="H259" s="191"/>
      <c r="I259" s="194"/>
      <c r="J259" s="205">
        <f>BK259</f>
        <v>0</v>
      </c>
      <c r="K259" s="191"/>
      <c r="L259" s="196"/>
      <c r="M259" s="197"/>
      <c r="N259" s="198"/>
      <c r="O259" s="198"/>
      <c r="P259" s="199">
        <f>SUM(P260:P305)</f>
        <v>0</v>
      </c>
      <c r="Q259" s="198"/>
      <c r="R259" s="199">
        <f>SUM(R260:R305)</f>
        <v>4.9230460000000003</v>
      </c>
      <c r="S259" s="198"/>
      <c r="T259" s="200">
        <f>SUM(T260:T305)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1" t="s">
        <v>82</v>
      </c>
      <c r="AT259" s="202" t="s">
        <v>74</v>
      </c>
      <c r="AU259" s="202" t="s">
        <v>82</v>
      </c>
      <c r="AY259" s="201" t="s">
        <v>127</v>
      </c>
      <c r="BK259" s="203">
        <f>SUM(BK260:BK305)</f>
        <v>0</v>
      </c>
    </row>
    <row r="260" s="2" customFormat="1" ht="21.75" customHeight="1">
      <c r="A260" s="40"/>
      <c r="B260" s="41"/>
      <c r="C260" s="206" t="s">
        <v>374</v>
      </c>
      <c r="D260" s="206" t="s">
        <v>129</v>
      </c>
      <c r="E260" s="207" t="s">
        <v>375</v>
      </c>
      <c r="F260" s="208" t="s">
        <v>376</v>
      </c>
      <c r="G260" s="209" t="s">
        <v>132</v>
      </c>
      <c r="H260" s="210">
        <v>101.09999999999999</v>
      </c>
      <c r="I260" s="211"/>
      <c r="J260" s="212">
        <f>ROUND(I260*H260,2)</f>
        <v>0</v>
      </c>
      <c r="K260" s="208" t="s">
        <v>133</v>
      </c>
      <c r="L260" s="46"/>
      <c r="M260" s="213" t="s">
        <v>19</v>
      </c>
      <c r="N260" s="214" t="s">
        <v>46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134</v>
      </c>
      <c r="AT260" s="217" t="s">
        <v>129</v>
      </c>
      <c r="AU260" s="217" t="s">
        <v>84</v>
      </c>
      <c r="AY260" s="19" t="s">
        <v>127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82</v>
      </c>
      <c r="BK260" s="218">
        <f>ROUND(I260*H260,2)</f>
        <v>0</v>
      </c>
      <c r="BL260" s="19" t="s">
        <v>134</v>
      </c>
      <c r="BM260" s="217" t="s">
        <v>377</v>
      </c>
    </row>
    <row r="261" s="2" customFormat="1">
      <c r="A261" s="40"/>
      <c r="B261" s="41"/>
      <c r="C261" s="42"/>
      <c r="D261" s="219" t="s">
        <v>136</v>
      </c>
      <c r="E261" s="42"/>
      <c r="F261" s="220" t="s">
        <v>378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136</v>
      </c>
      <c r="AU261" s="19" t="s">
        <v>84</v>
      </c>
    </row>
    <row r="262" s="15" customFormat="1">
      <c r="A262" s="15"/>
      <c r="B262" s="257"/>
      <c r="C262" s="258"/>
      <c r="D262" s="226" t="s">
        <v>138</v>
      </c>
      <c r="E262" s="259" t="s">
        <v>19</v>
      </c>
      <c r="F262" s="260" t="s">
        <v>379</v>
      </c>
      <c r="G262" s="258"/>
      <c r="H262" s="259" t="s">
        <v>19</v>
      </c>
      <c r="I262" s="261"/>
      <c r="J262" s="258"/>
      <c r="K262" s="258"/>
      <c r="L262" s="262"/>
      <c r="M262" s="263"/>
      <c r="N262" s="264"/>
      <c r="O262" s="264"/>
      <c r="P262" s="264"/>
      <c r="Q262" s="264"/>
      <c r="R262" s="264"/>
      <c r="S262" s="264"/>
      <c r="T262" s="26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6" t="s">
        <v>138</v>
      </c>
      <c r="AU262" s="266" t="s">
        <v>84</v>
      </c>
      <c r="AV262" s="15" t="s">
        <v>82</v>
      </c>
      <c r="AW262" s="15" t="s">
        <v>37</v>
      </c>
      <c r="AX262" s="15" t="s">
        <v>75</v>
      </c>
      <c r="AY262" s="266" t="s">
        <v>127</v>
      </c>
    </row>
    <row r="263" s="13" customFormat="1">
      <c r="A263" s="13"/>
      <c r="B263" s="224"/>
      <c r="C263" s="225"/>
      <c r="D263" s="226" t="s">
        <v>138</v>
      </c>
      <c r="E263" s="227" t="s">
        <v>19</v>
      </c>
      <c r="F263" s="228" t="s">
        <v>380</v>
      </c>
      <c r="G263" s="225"/>
      <c r="H263" s="229">
        <v>85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138</v>
      </c>
      <c r="AU263" s="235" t="s">
        <v>84</v>
      </c>
      <c r="AV263" s="13" t="s">
        <v>84</v>
      </c>
      <c r="AW263" s="13" t="s">
        <v>37</v>
      </c>
      <c r="AX263" s="13" t="s">
        <v>75</v>
      </c>
      <c r="AY263" s="235" t="s">
        <v>127</v>
      </c>
    </row>
    <row r="264" s="15" customFormat="1">
      <c r="A264" s="15"/>
      <c r="B264" s="257"/>
      <c r="C264" s="258"/>
      <c r="D264" s="226" t="s">
        <v>138</v>
      </c>
      <c r="E264" s="259" t="s">
        <v>19</v>
      </c>
      <c r="F264" s="260" t="s">
        <v>381</v>
      </c>
      <c r="G264" s="258"/>
      <c r="H264" s="259" t="s">
        <v>19</v>
      </c>
      <c r="I264" s="261"/>
      <c r="J264" s="258"/>
      <c r="K264" s="258"/>
      <c r="L264" s="262"/>
      <c r="M264" s="263"/>
      <c r="N264" s="264"/>
      <c r="O264" s="264"/>
      <c r="P264" s="264"/>
      <c r="Q264" s="264"/>
      <c r="R264" s="264"/>
      <c r="S264" s="264"/>
      <c r="T264" s="26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6" t="s">
        <v>138</v>
      </c>
      <c r="AU264" s="266" t="s">
        <v>84</v>
      </c>
      <c r="AV264" s="15" t="s">
        <v>82</v>
      </c>
      <c r="AW264" s="15" t="s">
        <v>37</v>
      </c>
      <c r="AX264" s="15" t="s">
        <v>75</v>
      </c>
      <c r="AY264" s="266" t="s">
        <v>127</v>
      </c>
    </row>
    <row r="265" s="13" customFormat="1">
      <c r="A265" s="13"/>
      <c r="B265" s="224"/>
      <c r="C265" s="225"/>
      <c r="D265" s="226" t="s">
        <v>138</v>
      </c>
      <c r="E265" s="227" t="s">
        <v>19</v>
      </c>
      <c r="F265" s="228" t="s">
        <v>382</v>
      </c>
      <c r="G265" s="225"/>
      <c r="H265" s="229">
        <v>9.4000000000000004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138</v>
      </c>
      <c r="AU265" s="235" t="s">
        <v>84</v>
      </c>
      <c r="AV265" s="13" t="s">
        <v>84</v>
      </c>
      <c r="AW265" s="13" t="s">
        <v>37</v>
      </c>
      <c r="AX265" s="13" t="s">
        <v>75</v>
      </c>
      <c r="AY265" s="235" t="s">
        <v>127</v>
      </c>
    </row>
    <row r="266" s="15" customFormat="1">
      <c r="A266" s="15"/>
      <c r="B266" s="257"/>
      <c r="C266" s="258"/>
      <c r="D266" s="226" t="s">
        <v>138</v>
      </c>
      <c r="E266" s="259" t="s">
        <v>19</v>
      </c>
      <c r="F266" s="260" t="s">
        <v>357</v>
      </c>
      <c r="G266" s="258"/>
      <c r="H266" s="259" t="s">
        <v>19</v>
      </c>
      <c r="I266" s="261"/>
      <c r="J266" s="258"/>
      <c r="K266" s="258"/>
      <c r="L266" s="262"/>
      <c r="M266" s="263"/>
      <c r="N266" s="264"/>
      <c r="O266" s="264"/>
      <c r="P266" s="264"/>
      <c r="Q266" s="264"/>
      <c r="R266" s="264"/>
      <c r="S266" s="264"/>
      <c r="T266" s="26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6" t="s">
        <v>138</v>
      </c>
      <c r="AU266" s="266" t="s">
        <v>84</v>
      </c>
      <c r="AV266" s="15" t="s">
        <v>82</v>
      </c>
      <c r="AW266" s="15" t="s">
        <v>37</v>
      </c>
      <c r="AX266" s="15" t="s">
        <v>75</v>
      </c>
      <c r="AY266" s="266" t="s">
        <v>127</v>
      </c>
    </row>
    <row r="267" s="13" customFormat="1">
      <c r="A267" s="13"/>
      <c r="B267" s="224"/>
      <c r="C267" s="225"/>
      <c r="D267" s="226" t="s">
        <v>138</v>
      </c>
      <c r="E267" s="227" t="s">
        <v>19</v>
      </c>
      <c r="F267" s="228" t="s">
        <v>383</v>
      </c>
      <c r="G267" s="225"/>
      <c r="H267" s="229">
        <v>6.7000000000000002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138</v>
      </c>
      <c r="AU267" s="235" t="s">
        <v>84</v>
      </c>
      <c r="AV267" s="13" t="s">
        <v>84</v>
      </c>
      <c r="AW267" s="13" t="s">
        <v>37</v>
      </c>
      <c r="AX267" s="13" t="s">
        <v>75</v>
      </c>
      <c r="AY267" s="235" t="s">
        <v>127</v>
      </c>
    </row>
    <row r="268" s="14" customFormat="1">
      <c r="A268" s="14"/>
      <c r="B268" s="236"/>
      <c r="C268" s="237"/>
      <c r="D268" s="226" t="s">
        <v>138</v>
      </c>
      <c r="E268" s="238" t="s">
        <v>19</v>
      </c>
      <c r="F268" s="239" t="s">
        <v>140</v>
      </c>
      <c r="G268" s="237"/>
      <c r="H268" s="240">
        <v>101.10000000000001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138</v>
      </c>
      <c r="AU268" s="246" t="s">
        <v>84</v>
      </c>
      <c r="AV268" s="14" t="s">
        <v>134</v>
      </c>
      <c r="AW268" s="14" t="s">
        <v>37</v>
      </c>
      <c r="AX268" s="14" t="s">
        <v>82</v>
      </c>
      <c r="AY268" s="246" t="s">
        <v>127</v>
      </c>
    </row>
    <row r="269" s="2" customFormat="1" ht="24.15" customHeight="1">
      <c r="A269" s="40"/>
      <c r="B269" s="41"/>
      <c r="C269" s="206" t="s">
        <v>384</v>
      </c>
      <c r="D269" s="206" t="s">
        <v>129</v>
      </c>
      <c r="E269" s="207" t="s">
        <v>385</v>
      </c>
      <c r="F269" s="208" t="s">
        <v>386</v>
      </c>
      <c r="G269" s="209" t="s">
        <v>132</v>
      </c>
      <c r="H269" s="210">
        <v>85</v>
      </c>
      <c r="I269" s="211"/>
      <c r="J269" s="212">
        <f>ROUND(I269*H269,2)</f>
        <v>0</v>
      </c>
      <c r="K269" s="208" t="s">
        <v>133</v>
      </c>
      <c r="L269" s="46"/>
      <c r="M269" s="213" t="s">
        <v>19</v>
      </c>
      <c r="N269" s="214" t="s">
        <v>46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134</v>
      </c>
      <c r="AT269" s="217" t="s">
        <v>129</v>
      </c>
      <c r="AU269" s="217" t="s">
        <v>84</v>
      </c>
      <c r="AY269" s="19" t="s">
        <v>127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82</v>
      </c>
      <c r="BK269" s="218">
        <f>ROUND(I269*H269,2)</f>
        <v>0</v>
      </c>
      <c r="BL269" s="19" t="s">
        <v>134</v>
      </c>
      <c r="BM269" s="217" t="s">
        <v>387</v>
      </c>
    </row>
    <row r="270" s="2" customFormat="1">
      <c r="A270" s="40"/>
      <c r="B270" s="41"/>
      <c r="C270" s="42"/>
      <c r="D270" s="219" t="s">
        <v>136</v>
      </c>
      <c r="E270" s="42"/>
      <c r="F270" s="220" t="s">
        <v>388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136</v>
      </c>
      <c r="AU270" s="19" t="s">
        <v>84</v>
      </c>
    </row>
    <row r="271" s="15" customFormat="1">
      <c r="A271" s="15"/>
      <c r="B271" s="257"/>
      <c r="C271" s="258"/>
      <c r="D271" s="226" t="s">
        <v>138</v>
      </c>
      <c r="E271" s="259" t="s">
        <v>19</v>
      </c>
      <c r="F271" s="260" t="s">
        <v>379</v>
      </c>
      <c r="G271" s="258"/>
      <c r="H271" s="259" t="s">
        <v>19</v>
      </c>
      <c r="I271" s="261"/>
      <c r="J271" s="258"/>
      <c r="K271" s="258"/>
      <c r="L271" s="262"/>
      <c r="M271" s="263"/>
      <c r="N271" s="264"/>
      <c r="O271" s="264"/>
      <c r="P271" s="264"/>
      <c r="Q271" s="264"/>
      <c r="R271" s="264"/>
      <c r="S271" s="264"/>
      <c r="T271" s="26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6" t="s">
        <v>138</v>
      </c>
      <c r="AU271" s="266" t="s">
        <v>84</v>
      </c>
      <c r="AV271" s="15" t="s">
        <v>82</v>
      </c>
      <c r="AW271" s="15" t="s">
        <v>37</v>
      </c>
      <c r="AX271" s="15" t="s">
        <v>75</v>
      </c>
      <c r="AY271" s="266" t="s">
        <v>127</v>
      </c>
    </row>
    <row r="272" s="13" customFormat="1">
      <c r="A272" s="13"/>
      <c r="B272" s="224"/>
      <c r="C272" s="225"/>
      <c r="D272" s="226" t="s">
        <v>138</v>
      </c>
      <c r="E272" s="227" t="s">
        <v>19</v>
      </c>
      <c r="F272" s="228" t="s">
        <v>389</v>
      </c>
      <c r="G272" s="225"/>
      <c r="H272" s="229">
        <v>85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138</v>
      </c>
      <c r="AU272" s="235" t="s">
        <v>84</v>
      </c>
      <c r="AV272" s="13" t="s">
        <v>84</v>
      </c>
      <c r="AW272" s="13" t="s">
        <v>37</v>
      </c>
      <c r="AX272" s="13" t="s">
        <v>82</v>
      </c>
      <c r="AY272" s="235" t="s">
        <v>127</v>
      </c>
    </row>
    <row r="273" s="2" customFormat="1" ht="21.75" customHeight="1">
      <c r="A273" s="40"/>
      <c r="B273" s="41"/>
      <c r="C273" s="206" t="s">
        <v>390</v>
      </c>
      <c r="D273" s="206" t="s">
        <v>129</v>
      </c>
      <c r="E273" s="207" t="s">
        <v>391</v>
      </c>
      <c r="F273" s="208" t="s">
        <v>392</v>
      </c>
      <c r="G273" s="209" t="s">
        <v>132</v>
      </c>
      <c r="H273" s="210">
        <v>85</v>
      </c>
      <c r="I273" s="211"/>
      <c r="J273" s="212">
        <f>ROUND(I273*H273,2)</f>
        <v>0</v>
      </c>
      <c r="K273" s="208" t="s">
        <v>133</v>
      </c>
      <c r="L273" s="46"/>
      <c r="M273" s="213" t="s">
        <v>19</v>
      </c>
      <c r="N273" s="214" t="s">
        <v>46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134</v>
      </c>
      <c r="AT273" s="217" t="s">
        <v>129</v>
      </c>
      <c r="AU273" s="217" t="s">
        <v>84</v>
      </c>
      <c r="AY273" s="19" t="s">
        <v>127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82</v>
      </c>
      <c r="BK273" s="218">
        <f>ROUND(I273*H273,2)</f>
        <v>0</v>
      </c>
      <c r="BL273" s="19" t="s">
        <v>134</v>
      </c>
      <c r="BM273" s="217" t="s">
        <v>393</v>
      </c>
    </row>
    <row r="274" s="2" customFormat="1">
      <c r="A274" s="40"/>
      <c r="B274" s="41"/>
      <c r="C274" s="42"/>
      <c r="D274" s="219" t="s">
        <v>136</v>
      </c>
      <c r="E274" s="42"/>
      <c r="F274" s="220" t="s">
        <v>394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136</v>
      </c>
      <c r="AU274" s="19" t="s">
        <v>84</v>
      </c>
    </row>
    <row r="275" s="15" customFormat="1">
      <c r="A275" s="15"/>
      <c r="B275" s="257"/>
      <c r="C275" s="258"/>
      <c r="D275" s="226" t="s">
        <v>138</v>
      </c>
      <c r="E275" s="259" t="s">
        <v>19</v>
      </c>
      <c r="F275" s="260" t="s">
        <v>379</v>
      </c>
      <c r="G275" s="258"/>
      <c r="H275" s="259" t="s">
        <v>19</v>
      </c>
      <c r="I275" s="261"/>
      <c r="J275" s="258"/>
      <c r="K275" s="258"/>
      <c r="L275" s="262"/>
      <c r="M275" s="263"/>
      <c r="N275" s="264"/>
      <c r="O275" s="264"/>
      <c r="P275" s="264"/>
      <c r="Q275" s="264"/>
      <c r="R275" s="264"/>
      <c r="S275" s="264"/>
      <c r="T275" s="26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6" t="s">
        <v>138</v>
      </c>
      <c r="AU275" s="266" t="s">
        <v>84</v>
      </c>
      <c r="AV275" s="15" t="s">
        <v>82</v>
      </c>
      <c r="AW275" s="15" t="s">
        <v>37</v>
      </c>
      <c r="AX275" s="15" t="s">
        <v>75</v>
      </c>
      <c r="AY275" s="266" t="s">
        <v>127</v>
      </c>
    </row>
    <row r="276" s="13" customFormat="1">
      <c r="A276" s="13"/>
      <c r="B276" s="224"/>
      <c r="C276" s="225"/>
      <c r="D276" s="226" t="s">
        <v>138</v>
      </c>
      <c r="E276" s="227" t="s">
        <v>19</v>
      </c>
      <c r="F276" s="228" t="s">
        <v>395</v>
      </c>
      <c r="G276" s="225"/>
      <c r="H276" s="229">
        <v>85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138</v>
      </c>
      <c r="AU276" s="235" t="s">
        <v>84</v>
      </c>
      <c r="AV276" s="13" t="s">
        <v>84</v>
      </c>
      <c r="AW276" s="13" t="s">
        <v>37</v>
      </c>
      <c r="AX276" s="13" t="s">
        <v>82</v>
      </c>
      <c r="AY276" s="235" t="s">
        <v>127</v>
      </c>
    </row>
    <row r="277" s="2" customFormat="1" ht="21.75" customHeight="1">
      <c r="A277" s="40"/>
      <c r="B277" s="41"/>
      <c r="C277" s="206" t="s">
        <v>396</v>
      </c>
      <c r="D277" s="206" t="s">
        <v>129</v>
      </c>
      <c r="E277" s="207" t="s">
        <v>397</v>
      </c>
      <c r="F277" s="208" t="s">
        <v>398</v>
      </c>
      <c r="G277" s="209" t="s">
        <v>132</v>
      </c>
      <c r="H277" s="210">
        <v>8.8000000000000007</v>
      </c>
      <c r="I277" s="211"/>
      <c r="J277" s="212">
        <f>ROUND(I277*H277,2)</f>
        <v>0</v>
      </c>
      <c r="K277" s="208" t="s">
        <v>133</v>
      </c>
      <c r="L277" s="46"/>
      <c r="M277" s="213" t="s">
        <v>19</v>
      </c>
      <c r="N277" s="214" t="s">
        <v>46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134</v>
      </c>
      <c r="AT277" s="217" t="s">
        <v>129</v>
      </c>
      <c r="AU277" s="217" t="s">
        <v>84</v>
      </c>
      <c r="AY277" s="19" t="s">
        <v>127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82</v>
      </c>
      <c r="BK277" s="218">
        <f>ROUND(I277*H277,2)</f>
        <v>0</v>
      </c>
      <c r="BL277" s="19" t="s">
        <v>134</v>
      </c>
      <c r="BM277" s="217" t="s">
        <v>399</v>
      </c>
    </row>
    <row r="278" s="2" customFormat="1">
      <c r="A278" s="40"/>
      <c r="B278" s="41"/>
      <c r="C278" s="42"/>
      <c r="D278" s="219" t="s">
        <v>136</v>
      </c>
      <c r="E278" s="42"/>
      <c r="F278" s="220" t="s">
        <v>400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136</v>
      </c>
      <c r="AU278" s="19" t="s">
        <v>84</v>
      </c>
    </row>
    <row r="279" s="15" customFormat="1">
      <c r="A279" s="15"/>
      <c r="B279" s="257"/>
      <c r="C279" s="258"/>
      <c r="D279" s="226" t="s">
        <v>138</v>
      </c>
      <c r="E279" s="259" t="s">
        <v>19</v>
      </c>
      <c r="F279" s="260" t="s">
        <v>401</v>
      </c>
      <c r="G279" s="258"/>
      <c r="H279" s="259" t="s">
        <v>19</v>
      </c>
      <c r="I279" s="261"/>
      <c r="J279" s="258"/>
      <c r="K279" s="258"/>
      <c r="L279" s="262"/>
      <c r="M279" s="263"/>
      <c r="N279" s="264"/>
      <c r="O279" s="264"/>
      <c r="P279" s="264"/>
      <c r="Q279" s="264"/>
      <c r="R279" s="264"/>
      <c r="S279" s="264"/>
      <c r="T279" s="26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6" t="s">
        <v>138</v>
      </c>
      <c r="AU279" s="266" t="s">
        <v>84</v>
      </c>
      <c r="AV279" s="15" t="s">
        <v>82</v>
      </c>
      <c r="AW279" s="15" t="s">
        <v>37</v>
      </c>
      <c r="AX279" s="15" t="s">
        <v>75</v>
      </c>
      <c r="AY279" s="266" t="s">
        <v>127</v>
      </c>
    </row>
    <row r="280" s="13" customFormat="1">
      <c r="A280" s="13"/>
      <c r="B280" s="224"/>
      <c r="C280" s="225"/>
      <c r="D280" s="226" t="s">
        <v>138</v>
      </c>
      <c r="E280" s="227" t="s">
        <v>19</v>
      </c>
      <c r="F280" s="228" t="s">
        <v>402</v>
      </c>
      <c r="G280" s="225"/>
      <c r="H280" s="229">
        <v>8.8000000000000007</v>
      </c>
      <c r="I280" s="230"/>
      <c r="J280" s="225"/>
      <c r="K280" s="225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138</v>
      </c>
      <c r="AU280" s="235" t="s">
        <v>84</v>
      </c>
      <c r="AV280" s="13" t="s">
        <v>84</v>
      </c>
      <c r="AW280" s="13" t="s">
        <v>37</v>
      </c>
      <c r="AX280" s="13" t="s">
        <v>75</v>
      </c>
      <c r="AY280" s="235" t="s">
        <v>127</v>
      </c>
    </row>
    <row r="281" s="14" customFormat="1">
      <c r="A281" s="14"/>
      <c r="B281" s="236"/>
      <c r="C281" s="237"/>
      <c r="D281" s="226" t="s">
        <v>138</v>
      </c>
      <c r="E281" s="238" t="s">
        <v>19</v>
      </c>
      <c r="F281" s="239" t="s">
        <v>140</v>
      </c>
      <c r="G281" s="237"/>
      <c r="H281" s="240">
        <v>8.8000000000000007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6" t="s">
        <v>138</v>
      </c>
      <c r="AU281" s="246" t="s">
        <v>84</v>
      </c>
      <c r="AV281" s="14" t="s">
        <v>134</v>
      </c>
      <c r="AW281" s="14" t="s">
        <v>37</v>
      </c>
      <c r="AX281" s="14" t="s">
        <v>82</v>
      </c>
      <c r="AY281" s="246" t="s">
        <v>127</v>
      </c>
    </row>
    <row r="282" s="2" customFormat="1" ht="24.15" customHeight="1">
      <c r="A282" s="40"/>
      <c r="B282" s="41"/>
      <c r="C282" s="206" t="s">
        <v>403</v>
      </c>
      <c r="D282" s="206" t="s">
        <v>129</v>
      </c>
      <c r="E282" s="207" t="s">
        <v>404</v>
      </c>
      <c r="F282" s="208" t="s">
        <v>405</v>
      </c>
      <c r="G282" s="209" t="s">
        <v>132</v>
      </c>
      <c r="H282" s="210">
        <v>93.799999999999997</v>
      </c>
      <c r="I282" s="211"/>
      <c r="J282" s="212">
        <f>ROUND(I282*H282,2)</f>
        <v>0</v>
      </c>
      <c r="K282" s="208" t="s">
        <v>133</v>
      </c>
      <c r="L282" s="46"/>
      <c r="M282" s="213" t="s">
        <v>19</v>
      </c>
      <c r="N282" s="214" t="s">
        <v>46</v>
      </c>
      <c r="O282" s="86"/>
      <c r="P282" s="215">
        <f>O282*H282</f>
        <v>0</v>
      </c>
      <c r="Q282" s="215">
        <v>0.0044000000000000003</v>
      </c>
      <c r="R282" s="215">
        <f>Q282*H282</f>
        <v>0.41272000000000003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134</v>
      </c>
      <c r="AT282" s="217" t="s">
        <v>129</v>
      </c>
      <c r="AU282" s="217" t="s">
        <v>84</v>
      </c>
      <c r="AY282" s="19" t="s">
        <v>127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82</v>
      </c>
      <c r="BK282" s="218">
        <f>ROUND(I282*H282,2)</f>
        <v>0</v>
      </c>
      <c r="BL282" s="19" t="s">
        <v>134</v>
      </c>
      <c r="BM282" s="217" t="s">
        <v>406</v>
      </c>
    </row>
    <row r="283" s="2" customFormat="1">
      <c r="A283" s="40"/>
      <c r="B283" s="41"/>
      <c r="C283" s="42"/>
      <c r="D283" s="219" t="s">
        <v>136</v>
      </c>
      <c r="E283" s="42"/>
      <c r="F283" s="220" t="s">
        <v>407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136</v>
      </c>
      <c r="AU283" s="19" t="s">
        <v>84</v>
      </c>
    </row>
    <row r="284" s="15" customFormat="1">
      <c r="A284" s="15"/>
      <c r="B284" s="257"/>
      <c r="C284" s="258"/>
      <c r="D284" s="226" t="s">
        <v>138</v>
      </c>
      <c r="E284" s="259" t="s">
        <v>19</v>
      </c>
      <c r="F284" s="260" t="s">
        <v>401</v>
      </c>
      <c r="G284" s="258"/>
      <c r="H284" s="259" t="s">
        <v>19</v>
      </c>
      <c r="I284" s="261"/>
      <c r="J284" s="258"/>
      <c r="K284" s="258"/>
      <c r="L284" s="262"/>
      <c r="M284" s="263"/>
      <c r="N284" s="264"/>
      <c r="O284" s="264"/>
      <c r="P284" s="264"/>
      <c r="Q284" s="264"/>
      <c r="R284" s="264"/>
      <c r="S284" s="264"/>
      <c r="T284" s="26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6" t="s">
        <v>138</v>
      </c>
      <c r="AU284" s="266" t="s">
        <v>84</v>
      </c>
      <c r="AV284" s="15" t="s">
        <v>82</v>
      </c>
      <c r="AW284" s="15" t="s">
        <v>37</v>
      </c>
      <c r="AX284" s="15" t="s">
        <v>75</v>
      </c>
      <c r="AY284" s="266" t="s">
        <v>127</v>
      </c>
    </row>
    <row r="285" s="13" customFormat="1">
      <c r="A285" s="13"/>
      <c r="B285" s="224"/>
      <c r="C285" s="225"/>
      <c r="D285" s="226" t="s">
        <v>138</v>
      </c>
      <c r="E285" s="227" t="s">
        <v>19</v>
      </c>
      <c r="F285" s="228" t="s">
        <v>408</v>
      </c>
      <c r="G285" s="225"/>
      <c r="H285" s="229">
        <v>8.8000000000000007</v>
      </c>
      <c r="I285" s="230"/>
      <c r="J285" s="225"/>
      <c r="K285" s="225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138</v>
      </c>
      <c r="AU285" s="235" t="s">
        <v>84</v>
      </c>
      <c r="AV285" s="13" t="s">
        <v>84</v>
      </c>
      <c r="AW285" s="13" t="s">
        <v>37</v>
      </c>
      <c r="AX285" s="13" t="s">
        <v>75</v>
      </c>
      <c r="AY285" s="235" t="s">
        <v>127</v>
      </c>
    </row>
    <row r="286" s="15" customFormat="1">
      <c r="A286" s="15"/>
      <c r="B286" s="257"/>
      <c r="C286" s="258"/>
      <c r="D286" s="226" t="s">
        <v>138</v>
      </c>
      <c r="E286" s="259" t="s">
        <v>19</v>
      </c>
      <c r="F286" s="260" t="s">
        <v>379</v>
      </c>
      <c r="G286" s="258"/>
      <c r="H286" s="259" t="s">
        <v>19</v>
      </c>
      <c r="I286" s="261"/>
      <c r="J286" s="258"/>
      <c r="K286" s="258"/>
      <c r="L286" s="262"/>
      <c r="M286" s="263"/>
      <c r="N286" s="264"/>
      <c r="O286" s="264"/>
      <c r="P286" s="264"/>
      <c r="Q286" s="264"/>
      <c r="R286" s="264"/>
      <c r="S286" s="264"/>
      <c r="T286" s="26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6" t="s">
        <v>138</v>
      </c>
      <c r="AU286" s="266" t="s">
        <v>84</v>
      </c>
      <c r="AV286" s="15" t="s">
        <v>82</v>
      </c>
      <c r="AW286" s="15" t="s">
        <v>37</v>
      </c>
      <c r="AX286" s="15" t="s">
        <v>75</v>
      </c>
      <c r="AY286" s="266" t="s">
        <v>127</v>
      </c>
    </row>
    <row r="287" s="13" customFormat="1">
      <c r="A287" s="13"/>
      <c r="B287" s="224"/>
      <c r="C287" s="225"/>
      <c r="D287" s="226" t="s">
        <v>138</v>
      </c>
      <c r="E287" s="227" t="s">
        <v>19</v>
      </c>
      <c r="F287" s="228" t="s">
        <v>409</v>
      </c>
      <c r="G287" s="225"/>
      <c r="H287" s="229">
        <v>85</v>
      </c>
      <c r="I287" s="230"/>
      <c r="J287" s="225"/>
      <c r="K287" s="225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138</v>
      </c>
      <c r="AU287" s="235" t="s">
        <v>84</v>
      </c>
      <c r="AV287" s="13" t="s">
        <v>84</v>
      </c>
      <c r="AW287" s="13" t="s">
        <v>37</v>
      </c>
      <c r="AX287" s="13" t="s">
        <v>75</v>
      </c>
      <c r="AY287" s="235" t="s">
        <v>127</v>
      </c>
    </row>
    <row r="288" s="14" customFormat="1">
      <c r="A288" s="14"/>
      <c r="B288" s="236"/>
      <c r="C288" s="237"/>
      <c r="D288" s="226" t="s">
        <v>138</v>
      </c>
      <c r="E288" s="238" t="s">
        <v>19</v>
      </c>
      <c r="F288" s="239" t="s">
        <v>140</v>
      </c>
      <c r="G288" s="237"/>
      <c r="H288" s="240">
        <v>93.799999999999997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138</v>
      </c>
      <c r="AU288" s="246" t="s">
        <v>84</v>
      </c>
      <c r="AV288" s="14" t="s">
        <v>134</v>
      </c>
      <c r="AW288" s="14" t="s">
        <v>37</v>
      </c>
      <c r="AX288" s="14" t="s">
        <v>82</v>
      </c>
      <c r="AY288" s="246" t="s">
        <v>127</v>
      </c>
    </row>
    <row r="289" s="2" customFormat="1" ht="37.8" customHeight="1">
      <c r="A289" s="40"/>
      <c r="B289" s="41"/>
      <c r="C289" s="206" t="s">
        <v>410</v>
      </c>
      <c r="D289" s="206" t="s">
        <v>129</v>
      </c>
      <c r="E289" s="207" t="s">
        <v>411</v>
      </c>
      <c r="F289" s="208" t="s">
        <v>412</v>
      </c>
      <c r="G289" s="209" t="s">
        <v>132</v>
      </c>
      <c r="H289" s="210">
        <v>16.100000000000001</v>
      </c>
      <c r="I289" s="211"/>
      <c r="J289" s="212">
        <f>ROUND(I289*H289,2)</f>
        <v>0</v>
      </c>
      <c r="K289" s="208" t="s">
        <v>133</v>
      </c>
      <c r="L289" s="46"/>
      <c r="M289" s="213" t="s">
        <v>19</v>
      </c>
      <c r="N289" s="214" t="s">
        <v>46</v>
      </c>
      <c r="O289" s="86"/>
      <c r="P289" s="215">
        <f>O289*H289</f>
        <v>0</v>
      </c>
      <c r="Q289" s="215">
        <v>0.14610000000000001</v>
      </c>
      <c r="R289" s="215">
        <f>Q289*H289</f>
        <v>2.3522100000000004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134</v>
      </c>
      <c r="AT289" s="217" t="s">
        <v>129</v>
      </c>
      <c r="AU289" s="217" t="s">
        <v>84</v>
      </c>
      <c r="AY289" s="19" t="s">
        <v>127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82</v>
      </c>
      <c r="BK289" s="218">
        <f>ROUND(I289*H289,2)</f>
        <v>0</v>
      </c>
      <c r="BL289" s="19" t="s">
        <v>134</v>
      </c>
      <c r="BM289" s="217" t="s">
        <v>413</v>
      </c>
    </row>
    <row r="290" s="2" customFormat="1">
      <c r="A290" s="40"/>
      <c r="B290" s="41"/>
      <c r="C290" s="42"/>
      <c r="D290" s="219" t="s">
        <v>136</v>
      </c>
      <c r="E290" s="42"/>
      <c r="F290" s="220" t="s">
        <v>414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136</v>
      </c>
      <c r="AU290" s="19" t="s">
        <v>84</v>
      </c>
    </row>
    <row r="291" s="15" customFormat="1">
      <c r="A291" s="15"/>
      <c r="B291" s="257"/>
      <c r="C291" s="258"/>
      <c r="D291" s="226" t="s">
        <v>138</v>
      </c>
      <c r="E291" s="259" t="s">
        <v>19</v>
      </c>
      <c r="F291" s="260" t="s">
        <v>355</v>
      </c>
      <c r="G291" s="258"/>
      <c r="H291" s="259" t="s">
        <v>19</v>
      </c>
      <c r="I291" s="261"/>
      <c r="J291" s="258"/>
      <c r="K291" s="258"/>
      <c r="L291" s="262"/>
      <c r="M291" s="263"/>
      <c r="N291" s="264"/>
      <c r="O291" s="264"/>
      <c r="P291" s="264"/>
      <c r="Q291" s="264"/>
      <c r="R291" s="264"/>
      <c r="S291" s="264"/>
      <c r="T291" s="26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6" t="s">
        <v>138</v>
      </c>
      <c r="AU291" s="266" t="s">
        <v>84</v>
      </c>
      <c r="AV291" s="15" t="s">
        <v>82</v>
      </c>
      <c r="AW291" s="15" t="s">
        <v>37</v>
      </c>
      <c r="AX291" s="15" t="s">
        <v>75</v>
      </c>
      <c r="AY291" s="266" t="s">
        <v>127</v>
      </c>
    </row>
    <row r="292" s="13" customFormat="1">
      <c r="A292" s="13"/>
      <c r="B292" s="224"/>
      <c r="C292" s="225"/>
      <c r="D292" s="226" t="s">
        <v>138</v>
      </c>
      <c r="E292" s="227" t="s">
        <v>19</v>
      </c>
      <c r="F292" s="228" t="s">
        <v>356</v>
      </c>
      <c r="G292" s="225"/>
      <c r="H292" s="229">
        <v>9.4000000000000004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138</v>
      </c>
      <c r="AU292" s="235" t="s">
        <v>84</v>
      </c>
      <c r="AV292" s="13" t="s">
        <v>84</v>
      </c>
      <c r="AW292" s="13" t="s">
        <v>37</v>
      </c>
      <c r="AX292" s="13" t="s">
        <v>75</v>
      </c>
      <c r="AY292" s="235" t="s">
        <v>127</v>
      </c>
    </row>
    <row r="293" s="15" customFormat="1">
      <c r="A293" s="15"/>
      <c r="B293" s="257"/>
      <c r="C293" s="258"/>
      <c r="D293" s="226" t="s">
        <v>138</v>
      </c>
      <c r="E293" s="259" t="s">
        <v>19</v>
      </c>
      <c r="F293" s="260" t="s">
        <v>357</v>
      </c>
      <c r="G293" s="258"/>
      <c r="H293" s="259" t="s">
        <v>19</v>
      </c>
      <c r="I293" s="261"/>
      <c r="J293" s="258"/>
      <c r="K293" s="258"/>
      <c r="L293" s="262"/>
      <c r="M293" s="263"/>
      <c r="N293" s="264"/>
      <c r="O293" s="264"/>
      <c r="P293" s="264"/>
      <c r="Q293" s="264"/>
      <c r="R293" s="264"/>
      <c r="S293" s="264"/>
      <c r="T293" s="26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6" t="s">
        <v>138</v>
      </c>
      <c r="AU293" s="266" t="s">
        <v>84</v>
      </c>
      <c r="AV293" s="15" t="s">
        <v>82</v>
      </c>
      <c r="AW293" s="15" t="s">
        <v>37</v>
      </c>
      <c r="AX293" s="15" t="s">
        <v>75</v>
      </c>
      <c r="AY293" s="266" t="s">
        <v>127</v>
      </c>
    </row>
    <row r="294" s="13" customFormat="1">
      <c r="A294" s="13"/>
      <c r="B294" s="224"/>
      <c r="C294" s="225"/>
      <c r="D294" s="226" t="s">
        <v>138</v>
      </c>
      <c r="E294" s="227" t="s">
        <v>19</v>
      </c>
      <c r="F294" s="228" t="s">
        <v>358</v>
      </c>
      <c r="G294" s="225"/>
      <c r="H294" s="229">
        <v>6.7000000000000002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138</v>
      </c>
      <c r="AU294" s="235" t="s">
        <v>84</v>
      </c>
      <c r="AV294" s="13" t="s">
        <v>84</v>
      </c>
      <c r="AW294" s="13" t="s">
        <v>37</v>
      </c>
      <c r="AX294" s="13" t="s">
        <v>75</v>
      </c>
      <c r="AY294" s="235" t="s">
        <v>127</v>
      </c>
    </row>
    <row r="295" s="14" customFormat="1">
      <c r="A295" s="14"/>
      <c r="B295" s="236"/>
      <c r="C295" s="237"/>
      <c r="D295" s="226" t="s">
        <v>138</v>
      </c>
      <c r="E295" s="238" t="s">
        <v>19</v>
      </c>
      <c r="F295" s="239" t="s">
        <v>140</v>
      </c>
      <c r="G295" s="237"/>
      <c r="H295" s="240">
        <v>16.100000000000001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138</v>
      </c>
      <c r="AU295" s="246" t="s">
        <v>84</v>
      </c>
      <c r="AV295" s="14" t="s">
        <v>134</v>
      </c>
      <c r="AW295" s="14" t="s">
        <v>37</v>
      </c>
      <c r="AX295" s="14" t="s">
        <v>82</v>
      </c>
      <c r="AY295" s="246" t="s">
        <v>127</v>
      </c>
    </row>
    <row r="296" s="2" customFormat="1" ht="16.5" customHeight="1">
      <c r="A296" s="40"/>
      <c r="B296" s="41"/>
      <c r="C296" s="247" t="s">
        <v>415</v>
      </c>
      <c r="D296" s="247" t="s">
        <v>278</v>
      </c>
      <c r="E296" s="248" t="s">
        <v>416</v>
      </c>
      <c r="F296" s="249" t="s">
        <v>417</v>
      </c>
      <c r="G296" s="250" t="s">
        <v>132</v>
      </c>
      <c r="H296" s="251">
        <v>9.5879999999999992</v>
      </c>
      <c r="I296" s="252"/>
      <c r="J296" s="253">
        <f>ROUND(I296*H296,2)</f>
        <v>0</v>
      </c>
      <c r="K296" s="249" t="s">
        <v>133</v>
      </c>
      <c r="L296" s="254"/>
      <c r="M296" s="255" t="s">
        <v>19</v>
      </c>
      <c r="N296" s="256" t="s">
        <v>46</v>
      </c>
      <c r="O296" s="86"/>
      <c r="P296" s="215">
        <f>O296*H296</f>
        <v>0</v>
      </c>
      <c r="Q296" s="215">
        <v>0.13100000000000001</v>
      </c>
      <c r="R296" s="215">
        <f>Q296*H296</f>
        <v>1.2560279999999999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169</v>
      </c>
      <c r="AT296" s="217" t="s">
        <v>278</v>
      </c>
      <c r="AU296" s="217" t="s">
        <v>84</v>
      </c>
      <c r="AY296" s="19" t="s">
        <v>127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82</v>
      </c>
      <c r="BK296" s="218">
        <f>ROUND(I296*H296,2)</f>
        <v>0</v>
      </c>
      <c r="BL296" s="19" t="s">
        <v>134</v>
      </c>
      <c r="BM296" s="217" t="s">
        <v>418</v>
      </c>
    </row>
    <row r="297" s="15" customFormat="1">
      <c r="A297" s="15"/>
      <c r="B297" s="257"/>
      <c r="C297" s="258"/>
      <c r="D297" s="226" t="s">
        <v>138</v>
      </c>
      <c r="E297" s="259" t="s">
        <v>19</v>
      </c>
      <c r="F297" s="260" t="s">
        <v>355</v>
      </c>
      <c r="G297" s="258"/>
      <c r="H297" s="259" t="s">
        <v>19</v>
      </c>
      <c r="I297" s="261"/>
      <c r="J297" s="258"/>
      <c r="K297" s="258"/>
      <c r="L297" s="262"/>
      <c r="M297" s="263"/>
      <c r="N297" s="264"/>
      <c r="O297" s="264"/>
      <c r="P297" s="264"/>
      <c r="Q297" s="264"/>
      <c r="R297" s="264"/>
      <c r="S297" s="264"/>
      <c r="T297" s="26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6" t="s">
        <v>138</v>
      </c>
      <c r="AU297" s="266" t="s">
        <v>84</v>
      </c>
      <c r="AV297" s="15" t="s">
        <v>82</v>
      </c>
      <c r="AW297" s="15" t="s">
        <v>37</v>
      </c>
      <c r="AX297" s="15" t="s">
        <v>75</v>
      </c>
      <c r="AY297" s="266" t="s">
        <v>127</v>
      </c>
    </row>
    <row r="298" s="13" customFormat="1">
      <c r="A298" s="13"/>
      <c r="B298" s="224"/>
      <c r="C298" s="225"/>
      <c r="D298" s="226" t="s">
        <v>138</v>
      </c>
      <c r="E298" s="227" t="s">
        <v>19</v>
      </c>
      <c r="F298" s="228" t="s">
        <v>356</v>
      </c>
      <c r="G298" s="225"/>
      <c r="H298" s="229">
        <v>9.4000000000000004</v>
      </c>
      <c r="I298" s="230"/>
      <c r="J298" s="225"/>
      <c r="K298" s="225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138</v>
      </c>
      <c r="AU298" s="235" t="s">
        <v>84</v>
      </c>
      <c r="AV298" s="13" t="s">
        <v>84</v>
      </c>
      <c r="AW298" s="13" t="s">
        <v>37</v>
      </c>
      <c r="AX298" s="13" t="s">
        <v>75</v>
      </c>
      <c r="AY298" s="235" t="s">
        <v>127</v>
      </c>
    </row>
    <row r="299" s="14" customFormat="1">
      <c r="A299" s="14"/>
      <c r="B299" s="236"/>
      <c r="C299" s="237"/>
      <c r="D299" s="226" t="s">
        <v>138</v>
      </c>
      <c r="E299" s="238" t="s">
        <v>19</v>
      </c>
      <c r="F299" s="239" t="s">
        <v>140</v>
      </c>
      <c r="G299" s="237"/>
      <c r="H299" s="240">
        <v>9.4000000000000004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138</v>
      </c>
      <c r="AU299" s="246" t="s">
        <v>84</v>
      </c>
      <c r="AV299" s="14" t="s">
        <v>134</v>
      </c>
      <c r="AW299" s="14" t="s">
        <v>37</v>
      </c>
      <c r="AX299" s="14" t="s">
        <v>82</v>
      </c>
      <c r="AY299" s="246" t="s">
        <v>127</v>
      </c>
    </row>
    <row r="300" s="13" customFormat="1">
      <c r="A300" s="13"/>
      <c r="B300" s="224"/>
      <c r="C300" s="225"/>
      <c r="D300" s="226" t="s">
        <v>138</v>
      </c>
      <c r="E300" s="225"/>
      <c r="F300" s="228" t="s">
        <v>419</v>
      </c>
      <c r="G300" s="225"/>
      <c r="H300" s="229">
        <v>9.5879999999999992</v>
      </c>
      <c r="I300" s="230"/>
      <c r="J300" s="225"/>
      <c r="K300" s="225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138</v>
      </c>
      <c r="AU300" s="235" t="s">
        <v>84</v>
      </c>
      <c r="AV300" s="13" t="s">
        <v>84</v>
      </c>
      <c r="AW300" s="13" t="s">
        <v>4</v>
      </c>
      <c r="AX300" s="13" t="s">
        <v>82</v>
      </c>
      <c r="AY300" s="235" t="s">
        <v>127</v>
      </c>
    </row>
    <row r="301" s="2" customFormat="1" ht="16.5" customHeight="1">
      <c r="A301" s="40"/>
      <c r="B301" s="41"/>
      <c r="C301" s="247" t="s">
        <v>420</v>
      </c>
      <c r="D301" s="247" t="s">
        <v>278</v>
      </c>
      <c r="E301" s="248" t="s">
        <v>421</v>
      </c>
      <c r="F301" s="249" t="s">
        <v>422</v>
      </c>
      <c r="G301" s="250" t="s">
        <v>132</v>
      </c>
      <c r="H301" s="251">
        <v>6.8339999999999996</v>
      </c>
      <c r="I301" s="252"/>
      <c r="J301" s="253">
        <f>ROUND(I301*H301,2)</f>
        <v>0</v>
      </c>
      <c r="K301" s="249" t="s">
        <v>133</v>
      </c>
      <c r="L301" s="254"/>
      <c r="M301" s="255" t="s">
        <v>19</v>
      </c>
      <c r="N301" s="256" t="s">
        <v>46</v>
      </c>
      <c r="O301" s="86"/>
      <c r="P301" s="215">
        <f>O301*H301</f>
        <v>0</v>
      </c>
      <c r="Q301" s="215">
        <v>0.13200000000000001</v>
      </c>
      <c r="R301" s="215">
        <f>Q301*H301</f>
        <v>0.902088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169</v>
      </c>
      <c r="AT301" s="217" t="s">
        <v>278</v>
      </c>
      <c r="AU301" s="217" t="s">
        <v>84</v>
      </c>
      <c r="AY301" s="19" t="s">
        <v>127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82</v>
      </c>
      <c r="BK301" s="218">
        <f>ROUND(I301*H301,2)</f>
        <v>0</v>
      </c>
      <c r="BL301" s="19" t="s">
        <v>134</v>
      </c>
      <c r="BM301" s="217" t="s">
        <v>423</v>
      </c>
    </row>
    <row r="302" s="15" customFormat="1">
      <c r="A302" s="15"/>
      <c r="B302" s="257"/>
      <c r="C302" s="258"/>
      <c r="D302" s="226" t="s">
        <v>138</v>
      </c>
      <c r="E302" s="259" t="s">
        <v>19</v>
      </c>
      <c r="F302" s="260" t="s">
        <v>357</v>
      </c>
      <c r="G302" s="258"/>
      <c r="H302" s="259" t="s">
        <v>19</v>
      </c>
      <c r="I302" s="261"/>
      <c r="J302" s="258"/>
      <c r="K302" s="258"/>
      <c r="L302" s="262"/>
      <c r="M302" s="263"/>
      <c r="N302" s="264"/>
      <c r="O302" s="264"/>
      <c r="P302" s="264"/>
      <c r="Q302" s="264"/>
      <c r="R302" s="264"/>
      <c r="S302" s="264"/>
      <c r="T302" s="26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6" t="s">
        <v>138</v>
      </c>
      <c r="AU302" s="266" t="s">
        <v>84</v>
      </c>
      <c r="AV302" s="15" t="s">
        <v>82</v>
      </c>
      <c r="AW302" s="15" t="s">
        <v>37</v>
      </c>
      <c r="AX302" s="15" t="s">
        <v>75</v>
      </c>
      <c r="AY302" s="266" t="s">
        <v>127</v>
      </c>
    </row>
    <row r="303" s="13" customFormat="1">
      <c r="A303" s="13"/>
      <c r="B303" s="224"/>
      <c r="C303" s="225"/>
      <c r="D303" s="226" t="s">
        <v>138</v>
      </c>
      <c r="E303" s="227" t="s">
        <v>19</v>
      </c>
      <c r="F303" s="228" t="s">
        <v>358</v>
      </c>
      <c r="G303" s="225"/>
      <c r="H303" s="229">
        <v>6.7000000000000002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138</v>
      </c>
      <c r="AU303" s="235" t="s">
        <v>84</v>
      </c>
      <c r="AV303" s="13" t="s">
        <v>84</v>
      </c>
      <c r="AW303" s="13" t="s">
        <v>37</v>
      </c>
      <c r="AX303" s="13" t="s">
        <v>75</v>
      </c>
      <c r="AY303" s="235" t="s">
        <v>127</v>
      </c>
    </row>
    <row r="304" s="14" customFormat="1">
      <c r="A304" s="14"/>
      <c r="B304" s="236"/>
      <c r="C304" s="237"/>
      <c r="D304" s="226" t="s">
        <v>138</v>
      </c>
      <c r="E304" s="238" t="s">
        <v>19</v>
      </c>
      <c r="F304" s="239" t="s">
        <v>140</v>
      </c>
      <c r="G304" s="237"/>
      <c r="H304" s="240">
        <v>6.7000000000000002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138</v>
      </c>
      <c r="AU304" s="246" t="s">
        <v>84</v>
      </c>
      <c r="AV304" s="14" t="s">
        <v>134</v>
      </c>
      <c r="AW304" s="14" t="s">
        <v>37</v>
      </c>
      <c r="AX304" s="14" t="s">
        <v>82</v>
      </c>
      <c r="AY304" s="246" t="s">
        <v>127</v>
      </c>
    </row>
    <row r="305" s="13" customFormat="1">
      <c r="A305" s="13"/>
      <c r="B305" s="224"/>
      <c r="C305" s="225"/>
      <c r="D305" s="226" t="s">
        <v>138</v>
      </c>
      <c r="E305" s="225"/>
      <c r="F305" s="228" t="s">
        <v>424</v>
      </c>
      <c r="G305" s="225"/>
      <c r="H305" s="229">
        <v>6.8339999999999996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138</v>
      </c>
      <c r="AU305" s="235" t="s">
        <v>84</v>
      </c>
      <c r="AV305" s="13" t="s">
        <v>84</v>
      </c>
      <c r="AW305" s="13" t="s">
        <v>4</v>
      </c>
      <c r="AX305" s="13" t="s">
        <v>82</v>
      </c>
      <c r="AY305" s="235" t="s">
        <v>127</v>
      </c>
    </row>
    <row r="306" s="12" customFormat="1" ht="22.8" customHeight="1">
      <c r="A306" s="12"/>
      <c r="B306" s="190"/>
      <c r="C306" s="191"/>
      <c r="D306" s="192" t="s">
        <v>74</v>
      </c>
      <c r="E306" s="204" t="s">
        <v>160</v>
      </c>
      <c r="F306" s="204" t="s">
        <v>425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SUM(P307:P310)</f>
        <v>0</v>
      </c>
      <c r="Q306" s="198"/>
      <c r="R306" s="199">
        <f>SUM(R307:R310)</f>
        <v>0.080009999999999998</v>
      </c>
      <c r="S306" s="198"/>
      <c r="T306" s="200">
        <f>SUM(T307:T310)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82</v>
      </c>
      <c r="AT306" s="202" t="s">
        <v>74</v>
      </c>
      <c r="AU306" s="202" t="s">
        <v>82</v>
      </c>
      <c r="AY306" s="201" t="s">
        <v>127</v>
      </c>
      <c r="BK306" s="203">
        <f>SUM(BK307:BK310)</f>
        <v>0</v>
      </c>
    </row>
    <row r="307" s="2" customFormat="1" ht="16.5" customHeight="1">
      <c r="A307" s="40"/>
      <c r="B307" s="41"/>
      <c r="C307" s="206" t="s">
        <v>426</v>
      </c>
      <c r="D307" s="206" t="s">
        <v>129</v>
      </c>
      <c r="E307" s="207" t="s">
        <v>427</v>
      </c>
      <c r="F307" s="208" t="s">
        <v>428</v>
      </c>
      <c r="G307" s="209" t="s">
        <v>132</v>
      </c>
      <c r="H307" s="210">
        <v>7</v>
      </c>
      <c r="I307" s="211"/>
      <c r="J307" s="212">
        <f>ROUND(I307*H307,2)</f>
        <v>0</v>
      </c>
      <c r="K307" s="208" t="s">
        <v>133</v>
      </c>
      <c r="L307" s="46"/>
      <c r="M307" s="213" t="s">
        <v>19</v>
      </c>
      <c r="N307" s="214" t="s">
        <v>46</v>
      </c>
      <c r="O307" s="86"/>
      <c r="P307" s="215">
        <f>O307*H307</f>
        <v>0</v>
      </c>
      <c r="Q307" s="215">
        <v>0.011429999999999999</v>
      </c>
      <c r="R307" s="215">
        <f>Q307*H307</f>
        <v>0.080009999999999998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134</v>
      </c>
      <c r="AT307" s="217" t="s">
        <v>129</v>
      </c>
      <c r="AU307" s="217" t="s">
        <v>84</v>
      </c>
      <c r="AY307" s="19" t="s">
        <v>127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82</v>
      </c>
      <c r="BK307" s="218">
        <f>ROUND(I307*H307,2)</f>
        <v>0</v>
      </c>
      <c r="BL307" s="19" t="s">
        <v>134</v>
      </c>
      <c r="BM307" s="217" t="s">
        <v>429</v>
      </c>
    </row>
    <row r="308" s="2" customFormat="1">
      <c r="A308" s="40"/>
      <c r="B308" s="41"/>
      <c r="C308" s="42"/>
      <c r="D308" s="219" t="s">
        <v>136</v>
      </c>
      <c r="E308" s="42"/>
      <c r="F308" s="220" t="s">
        <v>430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136</v>
      </c>
      <c r="AU308" s="19" t="s">
        <v>84</v>
      </c>
    </row>
    <row r="309" s="13" customFormat="1">
      <c r="A309" s="13"/>
      <c r="B309" s="224"/>
      <c r="C309" s="225"/>
      <c r="D309" s="226" t="s">
        <v>138</v>
      </c>
      <c r="E309" s="227" t="s">
        <v>19</v>
      </c>
      <c r="F309" s="228" t="s">
        <v>431</v>
      </c>
      <c r="G309" s="225"/>
      <c r="H309" s="229">
        <v>7</v>
      </c>
      <c r="I309" s="230"/>
      <c r="J309" s="225"/>
      <c r="K309" s="225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138</v>
      </c>
      <c r="AU309" s="235" t="s">
        <v>84</v>
      </c>
      <c r="AV309" s="13" t="s">
        <v>84</v>
      </c>
      <c r="AW309" s="13" t="s">
        <v>37</v>
      </c>
      <c r="AX309" s="13" t="s">
        <v>75</v>
      </c>
      <c r="AY309" s="235" t="s">
        <v>127</v>
      </c>
    </row>
    <row r="310" s="14" customFormat="1">
      <c r="A310" s="14"/>
      <c r="B310" s="236"/>
      <c r="C310" s="237"/>
      <c r="D310" s="226" t="s">
        <v>138</v>
      </c>
      <c r="E310" s="238" t="s">
        <v>19</v>
      </c>
      <c r="F310" s="239" t="s">
        <v>140</v>
      </c>
      <c r="G310" s="237"/>
      <c r="H310" s="240">
        <v>7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138</v>
      </c>
      <c r="AU310" s="246" t="s">
        <v>84</v>
      </c>
      <c r="AV310" s="14" t="s">
        <v>134</v>
      </c>
      <c r="AW310" s="14" t="s">
        <v>37</v>
      </c>
      <c r="AX310" s="14" t="s">
        <v>82</v>
      </c>
      <c r="AY310" s="246" t="s">
        <v>127</v>
      </c>
    </row>
    <row r="311" s="12" customFormat="1" ht="22.8" customHeight="1">
      <c r="A311" s="12"/>
      <c r="B311" s="190"/>
      <c r="C311" s="191"/>
      <c r="D311" s="192" t="s">
        <v>74</v>
      </c>
      <c r="E311" s="204" t="s">
        <v>169</v>
      </c>
      <c r="F311" s="204" t="s">
        <v>432</v>
      </c>
      <c r="G311" s="191"/>
      <c r="H311" s="191"/>
      <c r="I311" s="194"/>
      <c r="J311" s="205">
        <f>BK311</f>
        <v>0</v>
      </c>
      <c r="K311" s="191"/>
      <c r="L311" s="196"/>
      <c r="M311" s="197"/>
      <c r="N311" s="198"/>
      <c r="O311" s="198"/>
      <c r="P311" s="199">
        <f>SUM(P312:P349)</f>
        <v>0</v>
      </c>
      <c r="Q311" s="198"/>
      <c r="R311" s="199">
        <f>SUM(R312:R349)</f>
        <v>7.1664977999999993</v>
      </c>
      <c r="S311" s="198"/>
      <c r="T311" s="200">
        <f>SUM(T312:T349)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1" t="s">
        <v>82</v>
      </c>
      <c r="AT311" s="202" t="s">
        <v>74</v>
      </c>
      <c r="AU311" s="202" t="s">
        <v>82</v>
      </c>
      <c r="AY311" s="201" t="s">
        <v>127</v>
      </c>
      <c r="BK311" s="203">
        <f>SUM(BK312:BK349)</f>
        <v>0</v>
      </c>
    </row>
    <row r="312" s="2" customFormat="1" ht="24.15" customHeight="1">
      <c r="A312" s="40"/>
      <c r="B312" s="41"/>
      <c r="C312" s="206" t="s">
        <v>433</v>
      </c>
      <c r="D312" s="206" t="s">
        <v>129</v>
      </c>
      <c r="E312" s="207" t="s">
        <v>434</v>
      </c>
      <c r="F312" s="208" t="s">
        <v>435</v>
      </c>
      <c r="G312" s="209" t="s">
        <v>195</v>
      </c>
      <c r="H312" s="210">
        <v>26.609999999999999</v>
      </c>
      <c r="I312" s="211"/>
      <c r="J312" s="212">
        <f>ROUND(I312*H312,2)</f>
        <v>0</v>
      </c>
      <c r="K312" s="208" t="s">
        <v>133</v>
      </c>
      <c r="L312" s="46"/>
      <c r="M312" s="213" t="s">
        <v>19</v>
      </c>
      <c r="N312" s="214" t="s">
        <v>46</v>
      </c>
      <c r="O312" s="86"/>
      <c r="P312" s="215">
        <f>O312*H312</f>
        <v>0</v>
      </c>
      <c r="Q312" s="215">
        <v>0.00018000000000000001</v>
      </c>
      <c r="R312" s="215">
        <f>Q312*H312</f>
        <v>0.0047898000000000003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134</v>
      </c>
      <c r="AT312" s="217" t="s">
        <v>129</v>
      </c>
      <c r="AU312" s="217" t="s">
        <v>84</v>
      </c>
      <c r="AY312" s="19" t="s">
        <v>127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82</v>
      </c>
      <c r="BK312" s="218">
        <f>ROUND(I312*H312,2)</f>
        <v>0</v>
      </c>
      <c r="BL312" s="19" t="s">
        <v>134</v>
      </c>
      <c r="BM312" s="217" t="s">
        <v>436</v>
      </c>
    </row>
    <row r="313" s="2" customFormat="1">
      <c r="A313" s="40"/>
      <c r="B313" s="41"/>
      <c r="C313" s="42"/>
      <c r="D313" s="219" t="s">
        <v>136</v>
      </c>
      <c r="E313" s="42"/>
      <c r="F313" s="220" t="s">
        <v>437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136</v>
      </c>
      <c r="AU313" s="19" t="s">
        <v>84</v>
      </c>
    </row>
    <row r="314" s="13" customFormat="1">
      <c r="A314" s="13"/>
      <c r="B314" s="224"/>
      <c r="C314" s="225"/>
      <c r="D314" s="226" t="s">
        <v>138</v>
      </c>
      <c r="E314" s="227" t="s">
        <v>19</v>
      </c>
      <c r="F314" s="228" t="s">
        <v>438</v>
      </c>
      <c r="G314" s="225"/>
      <c r="H314" s="229">
        <v>26.609999999999999</v>
      </c>
      <c r="I314" s="230"/>
      <c r="J314" s="225"/>
      <c r="K314" s="225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138</v>
      </c>
      <c r="AU314" s="235" t="s">
        <v>84</v>
      </c>
      <c r="AV314" s="13" t="s">
        <v>84</v>
      </c>
      <c r="AW314" s="13" t="s">
        <v>37</v>
      </c>
      <c r="AX314" s="13" t="s">
        <v>75</v>
      </c>
      <c r="AY314" s="235" t="s">
        <v>127</v>
      </c>
    </row>
    <row r="315" s="14" customFormat="1">
      <c r="A315" s="14"/>
      <c r="B315" s="236"/>
      <c r="C315" s="237"/>
      <c r="D315" s="226" t="s">
        <v>138</v>
      </c>
      <c r="E315" s="238" t="s">
        <v>19</v>
      </c>
      <c r="F315" s="239" t="s">
        <v>140</v>
      </c>
      <c r="G315" s="237"/>
      <c r="H315" s="240">
        <v>26.609999999999999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138</v>
      </c>
      <c r="AU315" s="246" t="s">
        <v>84</v>
      </c>
      <c r="AV315" s="14" t="s">
        <v>134</v>
      </c>
      <c r="AW315" s="14" t="s">
        <v>37</v>
      </c>
      <c r="AX315" s="14" t="s">
        <v>82</v>
      </c>
      <c r="AY315" s="246" t="s">
        <v>127</v>
      </c>
    </row>
    <row r="316" s="2" customFormat="1" ht="16.5" customHeight="1">
      <c r="A316" s="40"/>
      <c r="B316" s="41"/>
      <c r="C316" s="247" t="s">
        <v>439</v>
      </c>
      <c r="D316" s="247" t="s">
        <v>278</v>
      </c>
      <c r="E316" s="248" t="s">
        <v>440</v>
      </c>
      <c r="F316" s="249" t="s">
        <v>441</v>
      </c>
      <c r="G316" s="250" t="s">
        <v>195</v>
      </c>
      <c r="H316" s="251">
        <v>26.876000000000001</v>
      </c>
      <c r="I316" s="252"/>
      <c r="J316" s="253">
        <f>ROUND(I316*H316,2)</f>
        <v>0</v>
      </c>
      <c r="K316" s="249" t="s">
        <v>133</v>
      </c>
      <c r="L316" s="254"/>
      <c r="M316" s="255" t="s">
        <v>19</v>
      </c>
      <c r="N316" s="256" t="s">
        <v>46</v>
      </c>
      <c r="O316" s="86"/>
      <c r="P316" s="215">
        <f>O316*H316</f>
        <v>0</v>
      </c>
      <c r="Q316" s="215">
        <v>0.188</v>
      </c>
      <c r="R316" s="215">
        <f>Q316*H316</f>
        <v>5.0526879999999998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169</v>
      </c>
      <c r="AT316" s="217" t="s">
        <v>278</v>
      </c>
      <c r="AU316" s="217" t="s">
        <v>84</v>
      </c>
      <c r="AY316" s="19" t="s">
        <v>127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82</v>
      </c>
      <c r="BK316" s="218">
        <f>ROUND(I316*H316,2)</f>
        <v>0</v>
      </c>
      <c r="BL316" s="19" t="s">
        <v>134</v>
      </c>
      <c r="BM316" s="217" t="s">
        <v>442</v>
      </c>
    </row>
    <row r="317" s="13" customFormat="1">
      <c r="A317" s="13"/>
      <c r="B317" s="224"/>
      <c r="C317" s="225"/>
      <c r="D317" s="226" t="s">
        <v>138</v>
      </c>
      <c r="E317" s="225"/>
      <c r="F317" s="228" t="s">
        <v>443</v>
      </c>
      <c r="G317" s="225"/>
      <c r="H317" s="229">
        <v>26.876000000000001</v>
      </c>
      <c r="I317" s="230"/>
      <c r="J317" s="225"/>
      <c r="K317" s="225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138</v>
      </c>
      <c r="AU317" s="235" t="s">
        <v>84</v>
      </c>
      <c r="AV317" s="13" t="s">
        <v>84</v>
      </c>
      <c r="AW317" s="13" t="s">
        <v>4</v>
      </c>
      <c r="AX317" s="13" t="s">
        <v>82</v>
      </c>
      <c r="AY317" s="235" t="s">
        <v>127</v>
      </c>
    </row>
    <row r="318" s="2" customFormat="1" ht="16.5" customHeight="1">
      <c r="A318" s="40"/>
      <c r="B318" s="41"/>
      <c r="C318" s="206" t="s">
        <v>444</v>
      </c>
      <c r="D318" s="206" t="s">
        <v>129</v>
      </c>
      <c r="E318" s="207" t="s">
        <v>445</v>
      </c>
      <c r="F318" s="208" t="s">
        <v>446</v>
      </c>
      <c r="G318" s="209" t="s">
        <v>333</v>
      </c>
      <c r="H318" s="210">
        <v>2</v>
      </c>
      <c r="I318" s="211"/>
      <c r="J318" s="212">
        <f>ROUND(I318*H318,2)</f>
        <v>0</v>
      </c>
      <c r="K318" s="208" t="s">
        <v>19</v>
      </c>
      <c r="L318" s="46"/>
      <c r="M318" s="213" t="s">
        <v>19</v>
      </c>
      <c r="N318" s="214" t="s">
        <v>46</v>
      </c>
      <c r="O318" s="86"/>
      <c r="P318" s="215">
        <f>O318*H318</f>
        <v>0</v>
      </c>
      <c r="Q318" s="215">
        <v>0.0016999999999999999</v>
      </c>
      <c r="R318" s="215">
        <f>Q318*H318</f>
        <v>0.0033999999999999998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134</v>
      </c>
      <c r="AT318" s="217" t="s">
        <v>129</v>
      </c>
      <c r="AU318" s="217" t="s">
        <v>84</v>
      </c>
      <c r="AY318" s="19" t="s">
        <v>127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82</v>
      </c>
      <c r="BK318" s="218">
        <f>ROUND(I318*H318,2)</f>
        <v>0</v>
      </c>
      <c r="BL318" s="19" t="s">
        <v>134</v>
      </c>
      <c r="BM318" s="217" t="s">
        <v>447</v>
      </c>
    </row>
    <row r="319" s="13" customFormat="1">
      <c r="A319" s="13"/>
      <c r="B319" s="224"/>
      <c r="C319" s="225"/>
      <c r="D319" s="226" t="s">
        <v>138</v>
      </c>
      <c r="E319" s="227" t="s">
        <v>19</v>
      </c>
      <c r="F319" s="228" t="s">
        <v>448</v>
      </c>
      <c r="G319" s="225"/>
      <c r="H319" s="229">
        <v>2</v>
      </c>
      <c r="I319" s="230"/>
      <c r="J319" s="225"/>
      <c r="K319" s="225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138</v>
      </c>
      <c r="AU319" s="235" t="s">
        <v>84</v>
      </c>
      <c r="AV319" s="13" t="s">
        <v>84</v>
      </c>
      <c r="AW319" s="13" t="s">
        <v>37</v>
      </c>
      <c r="AX319" s="13" t="s">
        <v>75</v>
      </c>
      <c r="AY319" s="235" t="s">
        <v>127</v>
      </c>
    </row>
    <row r="320" s="14" customFormat="1">
      <c r="A320" s="14"/>
      <c r="B320" s="236"/>
      <c r="C320" s="237"/>
      <c r="D320" s="226" t="s">
        <v>138</v>
      </c>
      <c r="E320" s="238" t="s">
        <v>19</v>
      </c>
      <c r="F320" s="239" t="s">
        <v>140</v>
      </c>
      <c r="G320" s="237"/>
      <c r="H320" s="240">
        <v>2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138</v>
      </c>
      <c r="AU320" s="246" t="s">
        <v>84</v>
      </c>
      <c r="AV320" s="14" t="s">
        <v>134</v>
      </c>
      <c r="AW320" s="14" t="s">
        <v>37</v>
      </c>
      <c r="AX320" s="14" t="s">
        <v>82</v>
      </c>
      <c r="AY320" s="246" t="s">
        <v>127</v>
      </c>
    </row>
    <row r="321" s="2" customFormat="1" ht="16.5" customHeight="1">
      <c r="A321" s="40"/>
      <c r="B321" s="41"/>
      <c r="C321" s="206" t="s">
        <v>449</v>
      </c>
      <c r="D321" s="206" t="s">
        <v>129</v>
      </c>
      <c r="E321" s="207" t="s">
        <v>450</v>
      </c>
      <c r="F321" s="208" t="s">
        <v>451</v>
      </c>
      <c r="G321" s="209" t="s">
        <v>333</v>
      </c>
      <c r="H321" s="210">
        <v>1</v>
      </c>
      <c r="I321" s="211"/>
      <c r="J321" s="212">
        <f>ROUND(I321*H321,2)</f>
        <v>0</v>
      </c>
      <c r="K321" s="208" t="s">
        <v>133</v>
      </c>
      <c r="L321" s="46"/>
      <c r="M321" s="213" t="s">
        <v>19</v>
      </c>
      <c r="N321" s="214" t="s">
        <v>46</v>
      </c>
      <c r="O321" s="86"/>
      <c r="P321" s="215">
        <f>O321*H321</f>
        <v>0</v>
      </c>
      <c r="Q321" s="215">
        <v>0.36488999999999999</v>
      </c>
      <c r="R321" s="215">
        <f>Q321*H321</f>
        <v>0.36488999999999999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134</v>
      </c>
      <c r="AT321" s="217" t="s">
        <v>129</v>
      </c>
      <c r="AU321" s="217" t="s">
        <v>84</v>
      </c>
      <c r="AY321" s="19" t="s">
        <v>127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82</v>
      </c>
      <c r="BK321" s="218">
        <f>ROUND(I321*H321,2)</f>
        <v>0</v>
      </c>
      <c r="BL321" s="19" t="s">
        <v>134</v>
      </c>
      <c r="BM321" s="217" t="s">
        <v>452</v>
      </c>
    </row>
    <row r="322" s="2" customFormat="1">
      <c r="A322" s="40"/>
      <c r="B322" s="41"/>
      <c r="C322" s="42"/>
      <c r="D322" s="219" t="s">
        <v>136</v>
      </c>
      <c r="E322" s="42"/>
      <c r="F322" s="220" t="s">
        <v>453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136</v>
      </c>
      <c r="AU322" s="19" t="s">
        <v>84</v>
      </c>
    </row>
    <row r="323" s="15" customFormat="1">
      <c r="A323" s="15"/>
      <c r="B323" s="257"/>
      <c r="C323" s="258"/>
      <c r="D323" s="226" t="s">
        <v>138</v>
      </c>
      <c r="E323" s="259" t="s">
        <v>19</v>
      </c>
      <c r="F323" s="260" t="s">
        <v>454</v>
      </c>
      <c r="G323" s="258"/>
      <c r="H323" s="259" t="s">
        <v>19</v>
      </c>
      <c r="I323" s="261"/>
      <c r="J323" s="258"/>
      <c r="K323" s="258"/>
      <c r="L323" s="262"/>
      <c r="M323" s="263"/>
      <c r="N323" s="264"/>
      <c r="O323" s="264"/>
      <c r="P323" s="264"/>
      <c r="Q323" s="264"/>
      <c r="R323" s="264"/>
      <c r="S323" s="264"/>
      <c r="T323" s="26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6" t="s">
        <v>138</v>
      </c>
      <c r="AU323" s="266" t="s">
        <v>84</v>
      </c>
      <c r="AV323" s="15" t="s">
        <v>82</v>
      </c>
      <c r="AW323" s="15" t="s">
        <v>37</v>
      </c>
      <c r="AX323" s="15" t="s">
        <v>75</v>
      </c>
      <c r="AY323" s="266" t="s">
        <v>127</v>
      </c>
    </row>
    <row r="324" s="13" customFormat="1">
      <c r="A324" s="13"/>
      <c r="B324" s="224"/>
      <c r="C324" s="225"/>
      <c r="D324" s="226" t="s">
        <v>138</v>
      </c>
      <c r="E324" s="227" t="s">
        <v>19</v>
      </c>
      <c r="F324" s="228" t="s">
        <v>455</v>
      </c>
      <c r="G324" s="225"/>
      <c r="H324" s="229">
        <v>1</v>
      </c>
      <c r="I324" s="230"/>
      <c r="J324" s="225"/>
      <c r="K324" s="225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138</v>
      </c>
      <c r="AU324" s="235" t="s">
        <v>84</v>
      </c>
      <c r="AV324" s="13" t="s">
        <v>84</v>
      </c>
      <c r="AW324" s="13" t="s">
        <v>37</v>
      </c>
      <c r="AX324" s="13" t="s">
        <v>75</v>
      </c>
      <c r="AY324" s="235" t="s">
        <v>127</v>
      </c>
    </row>
    <row r="325" s="14" customFormat="1">
      <c r="A325" s="14"/>
      <c r="B325" s="236"/>
      <c r="C325" s="237"/>
      <c r="D325" s="226" t="s">
        <v>138</v>
      </c>
      <c r="E325" s="238" t="s">
        <v>19</v>
      </c>
      <c r="F325" s="239" t="s">
        <v>140</v>
      </c>
      <c r="G325" s="237"/>
      <c r="H325" s="240">
        <v>1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138</v>
      </c>
      <c r="AU325" s="246" t="s">
        <v>84</v>
      </c>
      <c r="AV325" s="14" t="s">
        <v>134</v>
      </c>
      <c r="AW325" s="14" t="s">
        <v>37</v>
      </c>
      <c r="AX325" s="14" t="s">
        <v>82</v>
      </c>
      <c r="AY325" s="246" t="s">
        <v>127</v>
      </c>
    </row>
    <row r="326" s="2" customFormat="1" ht="16.5" customHeight="1">
      <c r="A326" s="40"/>
      <c r="B326" s="41"/>
      <c r="C326" s="247" t="s">
        <v>456</v>
      </c>
      <c r="D326" s="247" t="s">
        <v>278</v>
      </c>
      <c r="E326" s="248" t="s">
        <v>457</v>
      </c>
      <c r="F326" s="249" t="s">
        <v>458</v>
      </c>
      <c r="G326" s="250" t="s">
        <v>333</v>
      </c>
      <c r="H326" s="251">
        <v>1</v>
      </c>
      <c r="I326" s="252"/>
      <c r="J326" s="253">
        <f>ROUND(I326*H326,2)</f>
        <v>0</v>
      </c>
      <c r="K326" s="249" t="s">
        <v>133</v>
      </c>
      <c r="L326" s="254"/>
      <c r="M326" s="255" t="s">
        <v>19</v>
      </c>
      <c r="N326" s="256" t="s">
        <v>46</v>
      </c>
      <c r="O326" s="86"/>
      <c r="P326" s="215">
        <f>O326*H326</f>
        <v>0</v>
      </c>
      <c r="Q326" s="215">
        <v>1.1000000000000001</v>
      </c>
      <c r="R326" s="215">
        <f>Q326*H326</f>
        <v>1.1000000000000001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169</v>
      </c>
      <c r="AT326" s="217" t="s">
        <v>278</v>
      </c>
      <c r="AU326" s="217" t="s">
        <v>84</v>
      </c>
      <c r="AY326" s="19" t="s">
        <v>127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82</v>
      </c>
      <c r="BK326" s="218">
        <f>ROUND(I326*H326,2)</f>
        <v>0</v>
      </c>
      <c r="BL326" s="19" t="s">
        <v>134</v>
      </c>
      <c r="BM326" s="217" t="s">
        <v>459</v>
      </c>
    </row>
    <row r="327" s="2" customFormat="1" ht="16.5" customHeight="1">
      <c r="A327" s="40"/>
      <c r="B327" s="41"/>
      <c r="C327" s="206" t="s">
        <v>460</v>
      </c>
      <c r="D327" s="206" t="s">
        <v>129</v>
      </c>
      <c r="E327" s="207" t="s">
        <v>461</v>
      </c>
      <c r="F327" s="208" t="s">
        <v>462</v>
      </c>
      <c r="G327" s="209" t="s">
        <v>333</v>
      </c>
      <c r="H327" s="210">
        <v>1</v>
      </c>
      <c r="I327" s="211"/>
      <c r="J327" s="212">
        <f>ROUND(I327*H327,2)</f>
        <v>0</v>
      </c>
      <c r="K327" s="208" t="s">
        <v>133</v>
      </c>
      <c r="L327" s="46"/>
      <c r="M327" s="213" t="s">
        <v>19</v>
      </c>
      <c r="N327" s="214" t="s">
        <v>46</v>
      </c>
      <c r="O327" s="86"/>
      <c r="P327" s="215">
        <f>O327*H327</f>
        <v>0</v>
      </c>
      <c r="Q327" s="215">
        <v>0.0097300000000000008</v>
      </c>
      <c r="R327" s="215">
        <f>Q327*H327</f>
        <v>0.0097300000000000008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134</v>
      </c>
      <c r="AT327" s="217" t="s">
        <v>129</v>
      </c>
      <c r="AU327" s="217" t="s">
        <v>84</v>
      </c>
      <c r="AY327" s="19" t="s">
        <v>127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82</v>
      </c>
      <c r="BK327" s="218">
        <f>ROUND(I327*H327,2)</f>
        <v>0</v>
      </c>
      <c r="BL327" s="19" t="s">
        <v>134</v>
      </c>
      <c r="BM327" s="217" t="s">
        <v>463</v>
      </c>
    </row>
    <row r="328" s="2" customFormat="1">
      <c r="A328" s="40"/>
      <c r="B328" s="41"/>
      <c r="C328" s="42"/>
      <c r="D328" s="219" t="s">
        <v>136</v>
      </c>
      <c r="E328" s="42"/>
      <c r="F328" s="220" t="s">
        <v>464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136</v>
      </c>
      <c r="AU328" s="19" t="s">
        <v>84</v>
      </c>
    </row>
    <row r="329" s="15" customFormat="1">
      <c r="A329" s="15"/>
      <c r="B329" s="257"/>
      <c r="C329" s="258"/>
      <c r="D329" s="226" t="s">
        <v>138</v>
      </c>
      <c r="E329" s="259" t="s">
        <v>19</v>
      </c>
      <c r="F329" s="260" t="s">
        <v>454</v>
      </c>
      <c r="G329" s="258"/>
      <c r="H329" s="259" t="s">
        <v>19</v>
      </c>
      <c r="I329" s="261"/>
      <c r="J329" s="258"/>
      <c r="K329" s="258"/>
      <c r="L329" s="262"/>
      <c r="M329" s="263"/>
      <c r="N329" s="264"/>
      <c r="O329" s="264"/>
      <c r="P329" s="264"/>
      <c r="Q329" s="264"/>
      <c r="R329" s="264"/>
      <c r="S329" s="264"/>
      <c r="T329" s="26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6" t="s">
        <v>138</v>
      </c>
      <c r="AU329" s="266" t="s">
        <v>84</v>
      </c>
      <c r="AV329" s="15" t="s">
        <v>82</v>
      </c>
      <c r="AW329" s="15" t="s">
        <v>37</v>
      </c>
      <c r="AX329" s="15" t="s">
        <v>75</v>
      </c>
      <c r="AY329" s="266" t="s">
        <v>127</v>
      </c>
    </row>
    <row r="330" s="13" customFormat="1">
      <c r="A330" s="13"/>
      <c r="B330" s="224"/>
      <c r="C330" s="225"/>
      <c r="D330" s="226" t="s">
        <v>138</v>
      </c>
      <c r="E330" s="227" t="s">
        <v>19</v>
      </c>
      <c r="F330" s="228" t="s">
        <v>465</v>
      </c>
      <c r="G330" s="225"/>
      <c r="H330" s="229">
        <v>1</v>
      </c>
      <c r="I330" s="230"/>
      <c r="J330" s="225"/>
      <c r="K330" s="225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138</v>
      </c>
      <c r="AU330" s="235" t="s">
        <v>84</v>
      </c>
      <c r="AV330" s="13" t="s">
        <v>84</v>
      </c>
      <c r="AW330" s="13" t="s">
        <v>37</v>
      </c>
      <c r="AX330" s="13" t="s">
        <v>75</v>
      </c>
      <c r="AY330" s="235" t="s">
        <v>127</v>
      </c>
    </row>
    <row r="331" s="14" customFormat="1">
      <c r="A331" s="14"/>
      <c r="B331" s="236"/>
      <c r="C331" s="237"/>
      <c r="D331" s="226" t="s">
        <v>138</v>
      </c>
      <c r="E331" s="238" t="s">
        <v>19</v>
      </c>
      <c r="F331" s="239" t="s">
        <v>140</v>
      </c>
      <c r="G331" s="237"/>
      <c r="H331" s="240">
        <v>1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138</v>
      </c>
      <c r="AU331" s="246" t="s">
        <v>84</v>
      </c>
      <c r="AV331" s="14" t="s">
        <v>134</v>
      </c>
      <c r="AW331" s="14" t="s">
        <v>37</v>
      </c>
      <c r="AX331" s="14" t="s">
        <v>82</v>
      </c>
      <c r="AY331" s="246" t="s">
        <v>127</v>
      </c>
    </row>
    <row r="332" s="2" customFormat="1" ht="16.5" customHeight="1">
      <c r="A332" s="40"/>
      <c r="B332" s="41"/>
      <c r="C332" s="247" t="s">
        <v>466</v>
      </c>
      <c r="D332" s="247" t="s">
        <v>278</v>
      </c>
      <c r="E332" s="248" t="s">
        <v>467</v>
      </c>
      <c r="F332" s="249" t="s">
        <v>468</v>
      </c>
      <c r="G332" s="250" t="s">
        <v>333</v>
      </c>
      <c r="H332" s="251">
        <v>1</v>
      </c>
      <c r="I332" s="252"/>
      <c r="J332" s="253">
        <f>ROUND(I332*H332,2)</f>
        <v>0</v>
      </c>
      <c r="K332" s="249" t="s">
        <v>133</v>
      </c>
      <c r="L332" s="254"/>
      <c r="M332" s="255" t="s">
        <v>19</v>
      </c>
      <c r="N332" s="256" t="s">
        <v>46</v>
      </c>
      <c r="O332" s="86"/>
      <c r="P332" s="215">
        <f>O332*H332</f>
        <v>0</v>
      </c>
      <c r="Q332" s="215">
        <v>0.34499999999999997</v>
      </c>
      <c r="R332" s="215">
        <f>Q332*H332</f>
        <v>0.34499999999999997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169</v>
      </c>
      <c r="AT332" s="217" t="s">
        <v>278</v>
      </c>
      <c r="AU332" s="217" t="s">
        <v>84</v>
      </c>
      <c r="AY332" s="19" t="s">
        <v>127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82</v>
      </c>
      <c r="BK332" s="218">
        <f>ROUND(I332*H332,2)</f>
        <v>0</v>
      </c>
      <c r="BL332" s="19" t="s">
        <v>134</v>
      </c>
      <c r="BM332" s="217" t="s">
        <v>469</v>
      </c>
    </row>
    <row r="333" s="2" customFormat="1" ht="24.15" customHeight="1">
      <c r="A333" s="40"/>
      <c r="B333" s="41"/>
      <c r="C333" s="206" t="s">
        <v>470</v>
      </c>
      <c r="D333" s="206" t="s">
        <v>129</v>
      </c>
      <c r="E333" s="207" t="s">
        <v>471</v>
      </c>
      <c r="F333" s="208" t="s">
        <v>472</v>
      </c>
      <c r="G333" s="209" t="s">
        <v>333</v>
      </c>
      <c r="H333" s="210">
        <v>1</v>
      </c>
      <c r="I333" s="211"/>
      <c r="J333" s="212">
        <f>ROUND(I333*H333,2)</f>
        <v>0</v>
      </c>
      <c r="K333" s="208" t="s">
        <v>133</v>
      </c>
      <c r="L333" s="46"/>
      <c r="M333" s="213" t="s">
        <v>19</v>
      </c>
      <c r="N333" s="214" t="s">
        <v>46</v>
      </c>
      <c r="O333" s="86"/>
      <c r="P333" s="215">
        <f>O333*H333</f>
        <v>0</v>
      </c>
      <c r="Q333" s="215">
        <v>0.089999999999999997</v>
      </c>
      <c r="R333" s="215">
        <f>Q333*H333</f>
        <v>0.089999999999999997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134</v>
      </c>
      <c r="AT333" s="217" t="s">
        <v>129</v>
      </c>
      <c r="AU333" s="217" t="s">
        <v>84</v>
      </c>
      <c r="AY333" s="19" t="s">
        <v>127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82</v>
      </c>
      <c r="BK333" s="218">
        <f>ROUND(I333*H333,2)</f>
        <v>0</v>
      </c>
      <c r="BL333" s="19" t="s">
        <v>134</v>
      </c>
      <c r="BM333" s="217" t="s">
        <v>473</v>
      </c>
    </row>
    <row r="334" s="2" customFormat="1">
      <c r="A334" s="40"/>
      <c r="B334" s="41"/>
      <c r="C334" s="42"/>
      <c r="D334" s="219" t="s">
        <v>136</v>
      </c>
      <c r="E334" s="42"/>
      <c r="F334" s="220" t="s">
        <v>474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136</v>
      </c>
      <c r="AU334" s="19" t="s">
        <v>84</v>
      </c>
    </row>
    <row r="335" s="15" customFormat="1">
      <c r="A335" s="15"/>
      <c r="B335" s="257"/>
      <c r="C335" s="258"/>
      <c r="D335" s="226" t="s">
        <v>138</v>
      </c>
      <c r="E335" s="259" t="s">
        <v>19</v>
      </c>
      <c r="F335" s="260" t="s">
        <v>454</v>
      </c>
      <c r="G335" s="258"/>
      <c r="H335" s="259" t="s">
        <v>19</v>
      </c>
      <c r="I335" s="261"/>
      <c r="J335" s="258"/>
      <c r="K335" s="258"/>
      <c r="L335" s="262"/>
      <c r="M335" s="263"/>
      <c r="N335" s="264"/>
      <c r="O335" s="264"/>
      <c r="P335" s="264"/>
      <c r="Q335" s="264"/>
      <c r="R335" s="264"/>
      <c r="S335" s="264"/>
      <c r="T335" s="26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6" t="s">
        <v>138</v>
      </c>
      <c r="AU335" s="266" t="s">
        <v>84</v>
      </c>
      <c r="AV335" s="15" t="s">
        <v>82</v>
      </c>
      <c r="AW335" s="15" t="s">
        <v>37</v>
      </c>
      <c r="AX335" s="15" t="s">
        <v>75</v>
      </c>
      <c r="AY335" s="266" t="s">
        <v>127</v>
      </c>
    </row>
    <row r="336" s="13" customFormat="1">
      <c r="A336" s="13"/>
      <c r="B336" s="224"/>
      <c r="C336" s="225"/>
      <c r="D336" s="226" t="s">
        <v>138</v>
      </c>
      <c r="E336" s="227" t="s">
        <v>19</v>
      </c>
      <c r="F336" s="228" t="s">
        <v>475</v>
      </c>
      <c r="G336" s="225"/>
      <c r="H336" s="229">
        <v>1</v>
      </c>
      <c r="I336" s="230"/>
      <c r="J336" s="225"/>
      <c r="K336" s="225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138</v>
      </c>
      <c r="AU336" s="235" t="s">
        <v>84</v>
      </c>
      <c r="AV336" s="13" t="s">
        <v>84</v>
      </c>
      <c r="AW336" s="13" t="s">
        <v>37</v>
      </c>
      <c r="AX336" s="13" t="s">
        <v>75</v>
      </c>
      <c r="AY336" s="235" t="s">
        <v>127</v>
      </c>
    </row>
    <row r="337" s="14" customFormat="1">
      <c r="A337" s="14"/>
      <c r="B337" s="236"/>
      <c r="C337" s="237"/>
      <c r="D337" s="226" t="s">
        <v>138</v>
      </c>
      <c r="E337" s="238" t="s">
        <v>19</v>
      </c>
      <c r="F337" s="239" t="s">
        <v>140</v>
      </c>
      <c r="G337" s="237"/>
      <c r="H337" s="240">
        <v>1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138</v>
      </c>
      <c r="AU337" s="246" t="s">
        <v>84</v>
      </c>
      <c r="AV337" s="14" t="s">
        <v>134</v>
      </c>
      <c r="AW337" s="14" t="s">
        <v>37</v>
      </c>
      <c r="AX337" s="14" t="s">
        <v>82</v>
      </c>
      <c r="AY337" s="246" t="s">
        <v>127</v>
      </c>
    </row>
    <row r="338" s="2" customFormat="1" ht="16.5" customHeight="1">
      <c r="A338" s="40"/>
      <c r="B338" s="41"/>
      <c r="C338" s="247" t="s">
        <v>476</v>
      </c>
      <c r="D338" s="247" t="s">
        <v>278</v>
      </c>
      <c r="E338" s="248" t="s">
        <v>477</v>
      </c>
      <c r="F338" s="249" t="s">
        <v>478</v>
      </c>
      <c r="G338" s="250" t="s">
        <v>333</v>
      </c>
      <c r="H338" s="251">
        <v>1</v>
      </c>
      <c r="I338" s="252"/>
      <c r="J338" s="253">
        <f>ROUND(I338*H338,2)</f>
        <v>0</v>
      </c>
      <c r="K338" s="249" t="s">
        <v>133</v>
      </c>
      <c r="L338" s="254"/>
      <c r="M338" s="255" t="s">
        <v>19</v>
      </c>
      <c r="N338" s="256" t="s">
        <v>46</v>
      </c>
      <c r="O338" s="86"/>
      <c r="P338" s="215">
        <f>O338*H338</f>
        <v>0</v>
      </c>
      <c r="Q338" s="215">
        <v>0.19600000000000001</v>
      </c>
      <c r="R338" s="215">
        <f>Q338*H338</f>
        <v>0.19600000000000001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169</v>
      </c>
      <c r="AT338" s="217" t="s">
        <v>278</v>
      </c>
      <c r="AU338" s="217" t="s">
        <v>84</v>
      </c>
      <c r="AY338" s="19" t="s">
        <v>127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82</v>
      </c>
      <c r="BK338" s="218">
        <f>ROUND(I338*H338,2)</f>
        <v>0</v>
      </c>
      <c r="BL338" s="19" t="s">
        <v>134</v>
      </c>
      <c r="BM338" s="217" t="s">
        <v>479</v>
      </c>
    </row>
    <row r="339" s="2" customFormat="1" ht="16.5" customHeight="1">
      <c r="A339" s="40"/>
      <c r="B339" s="41"/>
      <c r="C339" s="206" t="s">
        <v>480</v>
      </c>
      <c r="D339" s="206" t="s">
        <v>129</v>
      </c>
      <c r="E339" s="207" t="s">
        <v>481</v>
      </c>
      <c r="F339" s="208" t="s">
        <v>482</v>
      </c>
      <c r="G339" s="209" t="s">
        <v>483</v>
      </c>
      <c r="H339" s="210">
        <v>1</v>
      </c>
      <c r="I339" s="211"/>
      <c r="J339" s="212">
        <f>ROUND(I339*H339,2)</f>
        <v>0</v>
      </c>
      <c r="K339" s="208" t="s">
        <v>19</v>
      </c>
      <c r="L339" s="46"/>
      <c r="M339" s="213" t="s">
        <v>19</v>
      </c>
      <c r="N339" s="214" t="s">
        <v>46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134</v>
      </c>
      <c r="AT339" s="217" t="s">
        <v>129</v>
      </c>
      <c r="AU339" s="217" t="s">
        <v>84</v>
      </c>
      <c r="AY339" s="19" t="s">
        <v>127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82</v>
      </c>
      <c r="BK339" s="218">
        <f>ROUND(I339*H339,2)</f>
        <v>0</v>
      </c>
      <c r="BL339" s="19" t="s">
        <v>134</v>
      </c>
      <c r="BM339" s="217" t="s">
        <v>484</v>
      </c>
    </row>
    <row r="340" s="13" customFormat="1">
      <c r="A340" s="13"/>
      <c r="B340" s="224"/>
      <c r="C340" s="225"/>
      <c r="D340" s="226" t="s">
        <v>138</v>
      </c>
      <c r="E340" s="227" t="s">
        <v>19</v>
      </c>
      <c r="F340" s="228" t="s">
        <v>485</v>
      </c>
      <c r="G340" s="225"/>
      <c r="H340" s="229">
        <v>1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138</v>
      </c>
      <c r="AU340" s="235" t="s">
        <v>84</v>
      </c>
      <c r="AV340" s="13" t="s">
        <v>84</v>
      </c>
      <c r="AW340" s="13" t="s">
        <v>37</v>
      </c>
      <c r="AX340" s="13" t="s">
        <v>75</v>
      </c>
      <c r="AY340" s="235" t="s">
        <v>127</v>
      </c>
    </row>
    <row r="341" s="14" customFormat="1">
      <c r="A341" s="14"/>
      <c r="B341" s="236"/>
      <c r="C341" s="237"/>
      <c r="D341" s="226" t="s">
        <v>138</v>
      </c>
      <c r="E341" s="238" t="s">
        <v>19</v>
      </c>
      <c r="F341" s="239" t="s">
        <v>140</v>
      </c>
      <c r="G341" s="237"/>
      <c r="H341" s="240">
        <v>1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138</v>
      </c>
      <c r="AU341" s="246" t="s">
        <v>84</v>
      </c>
      <c r="AV341" s="14" t="s">
        <v>134</v>
      </c>
      <c r="AW341" s="14" t="s">
        <v>37</v>
      </c>
      <c r="AX341" s="14" t="s">
        <v>82</v>
      </c>
      <c r="AY341" s="246" t="s">
        <v>127</v>
      </c>
    </row>
    <row r="342" s="2" customFormat="1" ht="16.5" customHeight="1">
      <c r="A342" s="40"/>
      <c r="B342" s="41"/>
      <c r="C342" s="206" t="s">
        <v>486</v>
      </c>
      <c r="D342" s="206" t="s">
        <v>129</v>
      </c>
      <c r="E342" s="207" t="s">
        <v>487</v>
      </c>
      <c r="F342" s="208" t="s">
        <v>488</v>
      </c>
      <c r="G342" s="209" t="s">
        <v>483</v>
      </c>
      <c r="H342" s="210">
        <v>1</v>
      </c>
      <c r="I342" s="211"/>
      <c r="J342" s="212">
        <f>ROUND(I342*H342,2)</f>
        <v>0</v>
      </c>
      <c r="K342" s="208" t="s">
        <v>19</v>
      </c>
      <c r="L342" s="46"/>
      <c r="M342" s="213" t="s">
        <v>19</v>
      </c>
      <c r="N342" s="214" t="s">
        <v>46</v>
      </c>
      <c r="O342" s="86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134</v>
      </c>
      <c r="AT342" s="217" t="s">
        <v>129</v>
      </c>
      <c r="AU342" s="217" t="s">
        <v>84</v>
      </c>
      <c r="AY342" s="19" t="s">
        <v>127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82</v>
      </c>
      <c r="BK342" s="218">
        <f>ROUND(I342*H342,2)</f>
        <v>0</v>
      </c>
      <c r="BL342" s="19" t="s">
        <v>134</v>
      </c>
      <c r="BM342" s="217" t="s">
        <v>489</v>
      </c>
    </row>
    <row r="343" s="13" customFormat="1">
      <c r="A343" s="13"/>
      <c r="B343" s="224"/>
      <c r="C343" s="225"/>
      <c r="D343" s="226" t="s">
        <v>138</v>
      </c>
      <c r="E343" s="227" t="s">
        <v>19</v>
      </c>
      <c r="F343" s="228" t="s">
        <v>490</v>
      </c>
      <c r="G343" s="225"/>
      <c r="H343" s="229">
        <v>1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138</v>
      </c>
      <c r="AU343" s="235" t="s">
        <v>84</v>
      </c>
      <c r="AV343" s="13" t="s">
        <v>84</v>
      </c>
      <c r="AW343" s="13" t="s">
        <v>37</v>
      </c>
      <c r="AX343" s="13" t="s">
        <v>75</v>
      </c>
      <c r="AY343" s="235" t="s">
        <v>127</v>
      </c>
    </row>
    <row r="344" s="14" customFormat="1">
      <c r="A344" s="14"/>
      <c r="B344" s="236"/>
      <c r="C344" s="237"/>
      <c r="D344" s="226" t="s">
        <v>138</v>
      </c>
      <c r="E344" s="238" t="s">
        <v>19</v>
      </c>
      <c r="F344" s="239" t="s">
        <v>140</v>
      </c>
      <c r="G344" s="237"/>
      <c r="H344" s="240">
        <v>1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6" t="s">
        <v>138</v>
      </c>
      <c r="AU344" s="246" t="s">
        <v>84</v>
      </c>
      <c r="AV344" s="14" t="s">
        <v>134</v>
      </c>
      <c r="AW344" s="14" t="s">
        <v>37</v>
      </c>
      <c r="AX344" s="14" t="s">
        <v>82</v>
      </c>
      <c r="AY344" s="246" t="s">
        <v>127</v>
      </c>
    </row>
    <row r="345" s="2" customFormat="1" ht="16.5" customHeight="1">
      <c r="A345" s="40"/>
      <c r="B345" s="41"/>
      <c r="C345" s="206" t="s">
        <v>491</v>
      </c>
      <c r="D345" s="206" t="s">
        <v>129</v>
      </c>
      <c r="E345" s="207" t="s">
        <v>492</v>
      </c>
      <c r="F345" s="208" t="s">
        <v>493</v>
      </c>
      <c r="G345" s="209" t="s">
        <v>214</v>
      </c>
      <c r="H345" s="210">
        <v>4.5</v>
      </c>
      <c r="I345" s="211"/>
      <c r="J345" s="212">
        <f>ROUND(I345*H345,2)</f>
        <v>0</v>
      </c>
      <c r="K345" s="208" t="s">
        <v>133</v>
      </c>
      <c r="L345" s="46"/>
      <c r="M345" s="213" t="s">
        <v>19</v>
      </c>
      <c r="N345" s="214" t="s">
        <v>46</v>
      </c>
      <c r="O345" s="86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134</v>
      </c>
      <c r="AT345" s="217" t="s">
        <v>129</v>
      </c>
      <c r="AU345" s="217" t="s">
        <v>84</v>
      </c>
      <c r="AY345" s="19" t="s">
        <v>127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82</v>
      </c>
      <c r="BK345" s="218">
        <f>ROUND(I345*H345,2)</f>
        <v>0</v>
      </c>
      <c r="BL345" s="19" t="s">
        <v>134</v>
      </c>
      <c r="BM345" s="217" t="s">
        <v>494</v>
      </c>
    </row>
    <row r="346" s="2" customFormat="1">
      <c r="A346" s="40"/>
      <c r="B346" s="41"/>
      <c r="C346" s="42"/>
      <c r="D346" s="219" t="s">
        <v>136</v>
      </c>
      <c r="E346" s="42"/>
      <c r="F346" s="220" t="s">
        <v>495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136</v>
      </c>
      <c r="AU346" s="19" t="s">
        <v>84</v>
      </c>
    </row>
    <row r="347" s="15" customFormat="1">
      <c r="A347" s="15"/>
      <c r="B347" s="257"/>
      <c r="C347" s="258"/>
      <c r="D347" s="226" t="s">
        <v>138</v>
      </c>
      <c r="E347" s="259" t="s">
        <v>19</v>
      </c>
      <c r="F347" s="260" t="s">
        <v>364</v>
      </c>
      <c r="G347" s="258"/>
      <c r="H347" s="259" t="s">
        <v>19</v>
      </c>
      <c r="I347" s="261"/>
      <c r="J347" s="258"/>
      <c r="K347" s="258"/>
      <c r="L347" s="262"/>
      <c r="M347" s="263"/>
      <c r="N347" s="264"/>
      <c r="O347" s="264"/>
      <c r="P347" s="264"/>
      <c r="Q347" s="264"/>
      <c r="R347" s="264"/>
      <c r="S347" s="264"/>
      <c r="T347" s="26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6" t="s">
        <v>138</v>
      </c>
      <c r="AU347" s="266" t="s">
        <v>84</v>
      </c>
      <c r="AV347" s="15" t="s">
        <v>82</v>
      </c>
      <c r="AW347" s="15" t="s">
        <v>37</v>
      </c>
      <c r="AX347" s="15" t="s">
        <v>75</v>
      </c>
      <c r="AY347" s="266" t="s">
        <v>127</v>
      </c>
    </row>
    <row r="348" s="13" customFormat="1">
      <c r="A348" s="13"/>
      <c r="B348" s="224"/>
      <c r="C348" s="225"/>
      <c r="D348" s="226" t="s">
        <v>138</v>
      </c>
      <c r="E348" s="227" t="s">
        <v>19</v>
      </c>
      <c r="F348" s="228" t="s">
        <v>496</v>
      </c>
      <c r="G348" s="225"/>
      <c r="H348" s="229">
        <v>4.5</v>
      </c>
      <c r="I348" s="230"/>
      <c r="J348" s="225"/>
      <c r="K348" s="225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138</v>
      </c>
      <c r="AU348" s="235" t="s">
        <v>84</v>
      </c>
      <c r="AV348" s="13" t="s">
        <v>84</v>
      </c>
      <c r="AW348" s="13" t="s">
        <v>37</v>
      </c>
      <c r="AX348" s="13" t="s">
        <v>75</v>
      </c>
      <c r="AY348" s="235" t="s">
        <v>127</v>
      </c>
    </row>
    <row r="349" s="14" customFormat="1">
      <c r="A349" s="14"/>
      <c r="B349" s="236"/>
      <c r="C349" s="237"/>
      <c r="D349" s="226" t="s">
        <v>138</v>
      </c>
      <c r="E349" s="238" t="s">
        <v>19</v>
      </c>
      <c r="F349" s="239" t="s">
        <v>140</v>
      </c>
      <c r="G349" s="237"/>
      <c r="H349" s="240">
        <v>4.5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138</v>
      </c>
      <c r="AU349" s="246" t="s">
        <v>84</v>
      </c>
      <c r="AV349" s="14" t="s">
        <v>134</v>
      </c>
      <c r="AW349" s="14" t="s">
        <v>37</v>
      </c>
      <c r="AX349" s="14" t="s">
        <v>82</v>
      </c>
      <c r="AY349" s="246" t="s">
        <v>127</v>
      </c>
    </row>
    <row r="350" s="12" customFormat="1" ht="22.8" customHeight="1">
      <c r="A350" s="12"/>
      <c r="B350" s="190"/>
      <c r="C350" s="191"/>
      <c r="D350" s="192" t="s">
        <v>74</v>
      </c>
      <c r="E350" s="204" t="s">
        <v>175</v>
      </c>
      <c r="F350" s="204" t="s">
        <v>497</v>
      </c>
      <c r="G350" s="191"/>
      <c r="H350" s="191"/>
      <c r="I350" s="194"/>
      <c r="J350" s="205">
        <f>BK350</f>
        <v>0</v>
      </c>
      <c r="K350" s="191"/>
      <c r="L350" s="196"/>
      <c r="M350" s="197"/>
      <c r="N350" s="198"/>
      <c r="O350" s="198"/>
      <c r="P350" s="199">
        <f>SUM(P351:P508)</f>
        <v>0</v>
      </c>
      <c r="Q350" s="198"/>
      <c r="R350" s="199">
        <f>SUM(R351:R508)</f>
        <v>36.303101660000003</v>
      </c>
      <c r="S350" s="198"/>
      <c r="T350" s="200">
        <f>SUM(T351:T508)</f>
        <v>15.338000000000001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1" t="s">
        <v>82</v>
      </c>
      <c r="AT350" s="202" t="s">
        <v>74</v>
      </c>
      <c r="AU350" s="202" t="s">
        <v>82</v>
      </c>
      <c r="AY350" s="201" t="s">
        <v>127</v>
      </c>
      <c r="BK350" s="203">
        <f>SUM(BK351:BK508)</f>
        <v>0</v>
      </c>
    </row>
    <row r="351" s="2" customFormat="1" ht="16.5" customHeight="1">
      <c r="A351" s="40"/>
      <c r="B351" s="41"/>
      <c r="C351" s="206" t="s">
        <v>498</v>
      </c>
      <c r="D351" s="206" t="s">
        <v>129</v>
      </c>
      <c r="E351" s="207" t="s">
        <v>499</v>
      </c>
      <c r="F351" s="208" t="s">
        <v>500</v>
      </c>
      <c r="G351" s="209" t="s">
        <v>195</v>
      </c>
      <c r="H351" s="210">
        <v>2.3999999999999999</v>
      </c>
      <c r="I351" s="211"/>
      <c r="J351" s="212">
        <f>ROUND(I351*H351,2)</f>
        <v>0</v>
      </c>
      <c r="K351" s="208" t="s">
        <v>19</v>
      </c>
      <c r="L351" s="46"/>
      <c r="M351" s="213" t="s">
        <v>19</v>
      </c>
      <c r="N351" s="214" t="s">
        <v>46</v>
      </c>
      <c r="O351" s="86"/>
      <c r="P351" s="215">
        <f>O351*H351</f>
        <v>0</v>
      </c>
      <c r="Q351" s="215">
        <v>0.00029999999999999997</v>
      </c>
      <c r="R351" s="215">
        <f>Q351*H351</f>
        <v>0.00071999999999999994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134</v>
      </c>
      <c r="AT351" s="217" t="s">
        <v>129</v>
      </c>
      <c r="AU351" s="217" t="s">
        <v>84</v>
      </c>
      <c r="AY351" s="19" t="s">
        <v>127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82</v>
      </c>
      <c r="BK351" s="218">
        <f>ROUND(I351*H351,2)</f>
        <v>0</v>
      </c>
      <c r="BL351" s="19" t="s">
        <v>134</v>
      </c>
      <c r="BM351" s="217" t="s">
        <v>501</v>
      </c>
    </row>
    <row r="352" s="13" customFormat="1">
      <c r="A352" s="13"/>
      <c r="B352" s="224"/>
      <c r="C352" s="225"/>
      <c r="D352" s="226" t="s">
        <v>138</v>
      </c>
      <c r="E352" s="227" t="s">
        <v>19</v>
      </c>
      <c r="F352" s="228" t="s">
        <v>502</v>
      </c>
      <c r="G352" s="225"/>
      <c r="H352" s="229">
        <v>2.3999999999999999</v>
      </c>
      <c r="I352" s="230"/>
      <c r="J352" s="225"/>
      <c r="K352" s="225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138</v>
      </c>
      <c r="AU352" s="235" t="s">
        <v>84</v>
      </c>
      <c r="AV352" s="13" t="s">
        <v>84</v>
      </c>
      <c r="AW352" s="13" t="s">
        <v>37</v>
      </c>
      <c r="AX352" s="13" t="s">
        <v>75</v>
      </c>
      <c r="AY352" s="235" t="s">
        <v>127</v>
      </c>
    </row>
    <row r="353" s="14" customFormat="1">
      <c r="A353" s="14"/>
      <c r="B353" s="236"/>
      <c r="C353" s="237"/>
      <c r="D353" s="226" t="s">
        <v>138</v>
      </c>
      <c r="E353" s="238" t="s">
        <v>19</v>
      </c>
      <c r="F353" s="239" t="s">
        <v>140</v>
      </c>
      <c r="G353" s="237"/>
      <c r="H353" s="240">
        <v>2.3999999999999999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6" t="s">
        <v>138</v>
      </c>
      <c r="AU353" s="246" t="s">
        <v>84</v>
      </c>
      <c r="AV353" s="14" t="s">
        <v>134</v>
      </c>
      <c r="AW353" s="14" t="s">
        <v>37</v>
      </c>
      <c r="AX353" s="14" t="s">
        <v>82</v>
      </c>
      <c r="AY353" s="246" t="s">
        <v>127</v>
      </c>
    </row>
    <row r="354" s="2" customFormat="1" ht="16.5" customHeight="1">
      <c r="A354" s="40"/>
      <c r="B354" s="41"/>
      <c r="C354" s="247" t="s">
        <v>503</v>
      </c>
      <c r="D354" s="247" t="s">
        <v>278</v>
      </c>
      <c r="E354" s="248" t="s">
        <v>504</v>
      </c>
      <c r="F354" s="249" t="s">
        <v>505</v>
      </c>
      <c r="G354" s="250" t="s">
        <v>195</v>
      </c>
      <c r="H354" s="251">
        <v>2.3999999999999999</v>
      </c>
      <c r="I354" s="252"/>
      <c r="J354" s="253">
        <f>ROUND(I354*H354,2)</f>
        <v>0</v>
      </c>
      <c r="K354" s="249" t="s">
        <v>19</v>
      </c>
      <c r="L354" s="254"/>
      <c r="M354" s="255" t="s">
        <v>19</v>
      </c>
      <c r="N354" s="256" t="s">
        <v>46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169</v>
      </c>
      <c r="AT354" s="217" t="s">
        <v>278</v>
      </c>
      <c r="AU354" s="217" t="s">
        <v>84</v>
      </c>
      <c r="AY354" s="19" t="s">
        <v>127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82</v>
      </c>
      <c r="BK354" s="218">
        <f>ROUND(I354*H354,2)</f>
        <v>0</v>
      </c>
      <c r="BL354" s="19" t="s">
        <v>134</v>
      </c>
      <c r="BM354" s="217" t="s">
        <v>506</v>
      </c>
    </row>
    <row r="355" s="13" customFormat="1">
      <c r="A355" s="13"/>
      <c r="B355" s="224"/>
      <c r="C355" s="225"/>
      <c r="D355" s="226" t="s">
        <v>138</v>
      </c>
      <c r="E355" s="227" t="s">
        <v>19</v>
      </c>
      <c r="F355" s="228" t="s">
        <v>507</v>
      </c>
      <c r="G355" s="225"/>
      <c r="H355" s="229">
        <v>2.3999999999999999</v>
      </c>
      <c r="I355" s="230"/>
      <c r="J355" s="225"/>
      <c r="K355" s="225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138</v>
      </c>
      <c r="AU355" s="235" t="s">
        <v>84</v>
      </c>
      <c r="AV355" s="13" t="s">
        <v>84</v>
      </c>
      <c r="AW355" s="13" t="s">
        <v>37</v>
      </c>
      <c r="AX355" s="13" t="s">
        <v>75</v>
      </c>
      <c r="AY355" s="235" t="s">
        <v>127</v>
      </c>
    </row>
    <row r="356" s="14" customFormat="1">
      <c r="A356" s="14"/>
      <c r="B356" s="236"/>
      <c r="C356" s="237"/>
      <c r="D356" s="226" t="s">
        <v>138</v>
      </c>
      <c r="E356" s="238" t="s">
        <v>19</v>
      </c>
      <c r="F356" s="239" t="s">
        <v>140</v>
      </c>
      <c r="G356" s="237"/>
      <c r="H356" s="240">
        <v>2.3999999999999999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138</v>
      </c>
      <c r="AU356" s="246" t="s">
        <v>84</v>
      </c>
      <c r="AV356" s="14" t="s">
        <v>134</v>
      </c>
      <c r="AW356" s="14" t="s">
        <v>37</v>
      </c>
      <c r="AX356" s="14" t="s">
        <v>82</v>
      </c>
      <c r="AY356" s="246" t="s">
        <v>127</v>
      </c>
    </row>
    <row r="357" s="2" customFormat="1" ht="16.5" customHeight="1">
      <c r="A357" s="40"/>
      <c r="B357" s="41"/>
      <c r="C357" s="206" t="s">
        <v>508</v>
      </c>
      <c r="D357" s="206" t="s">
        <v>129</v>
      </c>
      <c r="E357" s="207" t="s">
        <v>509</v>
      </c>
      <c r="F357" s="208" t="s">
        <v>510</v>
      </c>
      <c r="G357" s="209" t="s">
        <v>483</v>
      </c>
      <c r="H357" s="210">
        <v>1</v>
      </c>
      <c r="I357" s="211"/>
      <c r="J357" s="212">
        <f>ROUND(I357*H357,2)</f>
        <v>0</v>
      </c>
      <c r="K357" s="208" t="s">
        <v>19</v>
      </c>
      <c r="L357" s="46"/>
      <c r="M357" s="213" t="s">
        <v>19</v>
      </c>
      <c r="N357" s="214" t="s">
        <v>46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134</v>
      </c>
      <c r="AT357" s="217" t="s">
        <v>129</v>
      </c>
      <c r="AU357" s="217" t="s">
        <v>84</v>
      </c>
      <c r="AY357" s="19" t="s">
        <v>127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82</v>
      </c>
      <c r="BK357" s="218">
        <f>ROUND(I357*H357,2)</f>
        <v>0</v>
      </c>
      <c r="BL357" s="19" t="s">
        <v>134</v>
      </c>
      <c r="BM357" s="217" t="s">
        <v>511</v>
      </c>
    </row>
    <row r="358" s="13" customFormat="1">
      <c r="A358" s="13"/>
      <c r="B358" s="224"/>
      <c r="C358" s="225"/>
      <c r="D358" s="226" t="s">
        <v>138</v>
      </c>
      <c r="E358" s="227" t="s">
        <v>19</v>
      </c>
      <c r="F358" s="228" t="s">
        <v>512</v>
      </c>
      <c r="G358" s="225"/>
      <c r="H358" s="229">
        <v>1</v>
      </c>
      <c r="I358" s="230"/>
      <c r="J358" s="225"/>
      <c r="K358" s="225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138</v>
      </c>
      <c r="AU358" s="235" t="s">
        <v>84</v>
      </c>
      <c r="AV358" s="13" t="s">
        <v>84</v>
      </c>
      <c r="AW358" s="13" t="s">
        <v>37</v>
      </c>
      <c r="AX358" s="13" t="s">
        <v>75</v>
      </c>
      <c r="AY358" s="235" t="s">
        <v>127</v>
      </c>
    </row>
    <row r="359" s="14" customFormat="1">
      <c r="A359" s="14"/>
      <c r="B359" s="236"/>
      <c r="C359" s="237"/>
      <c r="D359" s="226" t="s">
        <v>138</v>
      </c>
      <c r="E359" s="238" t="s">
        <v>19</v>
      </c>
      <c r="F359" s="239" t="s">
        <v>140</v>
      </c>
      <c r="G359" s="237"/>
      <c r="H359" s="240">
        <v>1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138</v>
      </c>
      <c r="AU359" s="246" t="s">
        <v>84</v>
      </c>
      <c r="AV359" s="14" t="s">
        <v>134</v>
      </c>
      <c r="AW359" s="14" t="s">
        <v>37</v>
      </c>
      <c r="AX359" s="14" t="s">
        <v>82</v>
      </c>
      <c r="AY359" s="246" t="s">
        <v>127</v>
      </c>
    </row>
    <row r="360" s="2" customFormat="1" ht="16.5" customHeight="1">
      <c r="A360" s="40"/>
      <c r="B360" s="41"/>
      <c r="C360" s="206" t="s">
        <v>513</v>
      </c>
      <c r="D360" s="206" t="s">
        <v>129</v>
      </c>
      <c r="E360" s="207" t="s">
        <v>514</v>
      </c>
      <c r="F360" s="208" t="s">
        <v>515</v>
      </c>
      <c r="G360" s="209" t="s">
        <v>333</v>
      </c>
      <c r="H360" s="210">
        <v>8</v>
      </c>
      <c r="I360" s="211"/>
      <c r="J360" s="212">
        <f>ROUND(I360*H360,2)</f>
        <v>0</v>
      </c>
      <c r="K360" s="208" t="s">
        <v>133</v>
      </c>
      <c r="L360" s="46"/>
      <c r="M360" s="213" t="s">
        <v>19</v>
      </c>
      <c r="N360" s="214" t="s">
        <v>46</v>
      </c>
      <c r="O360" s="86"/>
      <c r="P360" s="215">
        <f>O360*H360</f>
        <v>0</v>
      </c>
      <c r="Q360" s="215">
        <v>3.0000000000000001E-05</v>
      </c>
      <c r="R360" s="215">
        <f>Q360*H360</f>
        <v>0.00024000000000000001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134</v>
      </c>
      <c r="AT360" s="217" t="s">
        <v>129</v>
      </c>
      <c r="AU360" s="217" t="s">
        <v>84</v>
      </c>
      <c r="AY360" s="19" t="s">
        <v>127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82</v>
      </c>
      <c r="BK360" s="218">
        <f>ROUND(I360*H360,2)</f>
        <v>0</v>
      </c>
      <c r="BL360" s="19" t="s">
        <v>134</v>
      </c>
      <c r="BM360" s="217" t="s">
        <v>516</v>
      </c>
    </row>
    <row r="361" s="2" customFormat="1">
      <c r="A361" s="40"/>
      <c r="B361" s="41"/>
      <c r="C361" s="42"/>
      <c r="D361" s="219" t="s">
        <v>136</v>
      </c>
      <c r="E361" s="42"/>
      <c r="F361" s="220" t="s">
        <v>517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136</v>
      </c>
      <c r="AU361" s="19" t="s">
        <v>84</v>
      </c>
    </row>
    <row r="362" s="13" customFormat="1">
      <c r="A362" s="13"/>
      <c r="B362" s="224"/>
      <c r="C362" s="225"/>
      <c r="D362" s="226" t="s">
        <v>138</v>
      </c>
      <c r="E362" s="227" t="s">
        <v>19</v>
      </c>
      <c r="F362" s="228" t="s">
        <v>518</v>
      </c>
      <c r="G362" s="225"/>
      <c r="H362" s="229">
        <v>8</v>
      </c>
      <c r="I362" s="230"/>
      <c r="J362" s="225"/>
      <c r="K362" s="225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138</v>
      </c>
      <c r="AU362" s="235" t="s">
        <v>84</v>
      </c>
      <c r="AV362" s="13" t="s">
        <v>84</v>
      </c>
      <c r="AW362" s="13" t="s">
        <v>37</v>
      </c>
      <c r="AX362" s="13" t="s">
        <v>75</v>
      </c>
      <c r="AY362" s="235" t="s">
        <v>127</v>
      </c>
    </row>
    <row r="363" s="14" customFormat="1">
      <c r="A363" s="14"/>
      <c r="B363" s="236"/>
      <c r="C363" s="237"/>
      <c r="D363" s="226" t="s">
        <v>138</v>
      </c>
      <c r="E363" s="238" t="s">
        <v>19</v>
      </c>
      <c r="F363" s="239" t="s">
        <v>140</v>
      </c>
      <c r="G363" s="237"/>
      <c r="H363" s="240">
        <v>8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138</v>
      </c>
      <c r="AU363" s="246" t="s">
        <v>84</v>
      </c>
      <c r="AV363" s="14" t="s">
        <v>134</v>
      </c>
      <c r="AW363" s="14" t="s">
        <v>37</v>
      </c>
      <c r="AX363" s="14" t="s">
        <v>82</v>
      </c>
      <c r="AY363" s="246" t="s">
        <v>127</v>
      </c>
    </row>
    <row r="364" s="2" customFormat="1" ht="16.5" customHeight="1">
      <c r="A364" s="40"/>
      <c r="B364" s="41"/>
      <c r="C364" s="247" t="s">
        <v>519</v>
      </c>
      <c r="D364" s="247" t="s">
        <v>278</v>
      </c>
      <c r="E364" s="248" t="s">
        <v>520</v>
      </c>
      <c r="F364" s="249" t="s">
        <v>521</v>
      </c>
      <c r="G364" s="250" t="s">
        <v>333</v>
      </c>
      <c r="H364" s="251">
        <v>8</v>
      </c>
      <c r="I364" s="252"/>
      <c r="J364" s="253">
        <f>ROUND(I364*H364,2)</f>
        <v>0</v>
      </c>
      <c r="K364" s="249" t="s">
        <v>133</v>
      </c>
      <c r="L364" s="254"/>
      <c r="M364" s="255" t="s">
        <v>19</v>
      </c>
      <c r="N364" s="256" t="s">
        <v>46</v>
      </c>
      <c r="O364" s="86"/>
      <c r="P364" s="215">
        <f>O364*H364</f>
        <v>0</v>
      </c>
      <c r="Q364" s="215">
        <v>0.0018</v>
      </c>
      <c r="R364" s="215">
        <f>Q364*H364</f>
        <v>0.0144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169</v>
      </c>
      <c r="AT364" s="217" t="s">
        <v>278</v>
      </c>
      <c r="AU364" s="217" t="s">
        <v>84</v>
      </c>
      <c r="AY364" s="19" t="s">
        <v>127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82</v>
      </c>
      <c r="BK364" s="218">
        <f>ROUND(I364*H364,2)</f>
        <v>0</v>
      </c>
      <c r="BL364" s="19" t="s">
        <v>134</v>
      </c>
      <c r="BM364" s="217" t="s">
        <v>522</v>
      </c>
    </row>
    <row r="365" s="2" customFormat="1" ht="16.5" customHeight="1">
      <c r="A365" s="40"/>
      <c r="B365" s="41"/>
      <c r="C365" s="206" t="s">
        <v>523</v>
      </c>
      <c r="D365" s="206" t="s">
        <v>129</v>
      </c>
      <c r="E365" s="207" t="s">
        <v>524</v>
      </c>
      <c r="F365" s="208" t="s">
        <v>525</v>
      </c>
      <c r="G365" s="209" t="s">
        <v>333</v>
      </c>
      <c r="H365" s="210">
        <v>6</v>
      </c>
      <c r="I365" s="211"/>
      <c r="J365" s="212">
        <f>ROUND(I365*H365,2)</f>
        <v>0</v>
      </c>
      <c r="K365" s="208" t="s">
        <v>133</v>
      </c>
      <c r="L365" s="46"/>
      <c r="M365" s="213" t="s">
        <v>19</v>
      </c>
      <c r="N365" s="214" t="s">
        <v>46</v>
      </c>
      <c r="O365" s="86"/>
      <c r="P365" s="215">
        <f>O365*H365</f>
        <v>0</v>
      </c>
      <c r="Q365" s="215">
        <v>0.00069999999999999999</v>
      </c>
      <c r="R365" s="215">
        <f>Q365*H365</f>
        <v>0.0041999999999999997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134</v>
      </c>
      <c r="AT365" s="217" t="s">
        <v>129</v>
      </c>
      <c r="AU365" s="217" t="s">
        <v>84</v>
      </c>
      <c r="AY365" s="19" t="s">
        <v>127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82</v>
      </c>
      <c r="BK365" s="218">
        <f>ROUND(I365*H365,2)</f>
        <v>0</v>
      </c>
      <c r="BL365" s="19" t="s">
        <v>134</v>
      </c>
      <c r="BM365" s="217" t="s">
        <v>526</v>
      </c>
    </row>
    <row r="366" s="2" customFormat="1">
      <c r="A366" s="40"/>
      <c r="B366" s="41"/>
      <c r="C366" s="42"/>
      <c r="D366" s="219" t="s">
        <v>136</v>
      </c>
      <c r="E366" s="42"/>
      <c r="F366" s="220" t="s">
        <v>527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136</v>
      </c>
      <c r="AU366" s="19" t="s">
        <v>84</v>
      </c>
    </row>
    <row r="367" s="13" customFormat="1">
      <c r="A367" s="13"/>
      <c r="B367" s="224"/>
      <c r="C367" s="225"/>
      <c r="D367" s="226" t="s">
        <v>138</v>
      </c>
      <c r="E367" s="227" t="s">
        <v>19</v>
      </c>
      <c r="F367" s="228" t="s">
        <v>528</v>
      </c>
      <c r="G367" s="225"/>
      <c r="H367" s="229">
        <v>6</v>
      </c>
      <c r="I367" s="230"/>
      <c r="J367" s="225"/>
      <c r="K367" s="225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138</v>
      </c>
      <c r="AU367" s="235" t="s">
        <v>84</v>
      </c>
      <c r="AV367" s="13" t="s">
        <v>84</v>
      </c>
      <c r="AW367" s="13" t="s">
        <v>37</v>
      </c>
      <c r="AX367" s="13" t="s">
        <v>75</v>
      </c>
      <c r="AY367" s="235" t="s">
        <v>127</v>
      </c>
    </row>
    <row r="368" s="14" customFormat="1">
      <c r="A368" s="14"/>
      <c r="B368" s="236"/>
      <c r="C368" s="237"/>
      <c r="D368" s="226" t="s">
        <v>138</v>
      </c>
      <c r="E368" s="238" t="s">
        <v>19</v>
      </c>
      <c r="F368" s="239" t="s">
        <v>140</v>
      </c>
      <c r="G368" s="237"/>
      <c r="H368" s="240">
        <v>6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138</v>
      </c>
      <c r="AU368" s="246" t="s">
        <v>84</v>
      </c>
      <c r="AV368" s="14" t="s">
        <v>134</v>
      </c>
      <c r="AW368" s="14" t="s">
        <v>37</v>
      </c>
      <c r="AX368" s="14" t="s">
        <v>82</v>
      </c>
      <c r="AY368" s="246" t="s">
        <v>127</v>
      </c>
    </row>
    <row r="369" s="2" customFormat="1" ht="16.5" customHeight="1">
      <c r="A369" s="40"/>
      <c r="B369" s="41"/>
      <c r="C369" s="247" t="s">
        <v>529</v>
      </c>
      <c r="D369" s="247" t="s">
        <v>278</v>
      </c>
      <c r="E369" s="248" t="s">
        <v>530</v>
      </c>
      <c r="F369" s="249" t="s">
        <v>531</v>
      </c>
      <c r="G369" s="250" t="s">
        <v>333</v>
      </c>
      <c r="H369" s="251">
        <v>2</v>
      </c>
      <c r="I369" s="252"/>
      <c r="J369" s="253">
        <f>ROUND(I369*H369,2)</f>
        <v>0</v>
      </c>
      <c r="K369" s="249" t="s">
        <v>133</v>
      </c>
      <c r="L369" s="254"/>
      <c r="M369" s="255" t="s">
        <v>19</v>
      </c>
      <c r="N369" s="256" t="s">
        <v>46</v>
      </c>
      <c r="O369" s="86"/>
      <c r="P369" s="215">
        <f>O369*H369</f>
        <v>0</v>
      </c>
      <c r="Q369" s="215">
        <v>0.0040000000000000001</v>
      </c>
      <c r="R369" s="215">
        <f>Q369*H369</f>
        <v>0.0080000000000000002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169</v>
      </c>
      <c r="AT369" s="217" t="s">
        <v>278</v>
      </c>
      <c r="AU369" s="217" t="s">
        <v>84</v>
      </c>
      <c r="AY369" s="19" t="s">
        <v>127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82</v>
      </c>
      <c r="BK369" s="218">
        <f>ROUND(I369*H369,2)</f>
        <v>0</v>
      </c>
      <c r="BL369" s="19" t="s">
        <v>134</v>
      </c>
      <c r="BM369" s="217" t="s">
        <v>532</v>
      </c>
    </row>
    <row r="370" s="13" customFormat="1">
      <c r="A370" s="13"/>
      <c r="B370" s="224"/>
      <c r="C370" s="225"/>
      <c r="D370" s="226" t="s">
        <v>138</v>
      </c>
      <c r="E370" s="227" t="s">
        <v>19</v>
      </c>
      <c r="F370" s="228" t="s">
        <v>533</v>
      </c>
      <c r="G370" s="225"/>
      <c r="H370" s="229">
        <v>2</v>
      </c>
      <c r="I370" s="230"/>
      <c r="J370" s="225"/>
      <c r="K370" s="225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138</v>
      </c>
      <c r="AU370" s="235" t="s">
        <v>84</v>
      </c>
      <c r="AV370" s="13" t="s">
        <v>84</v>
      </c>
      <c r="AW370" s="13" t="s">
        <v>37</v>
      </c>
      <c r="AX370" s="13" t="s">
        <v>75</v>
      </c>
      <c r="AY370" s="235" t="s">
        <v>127</v>
      </c>
    </row>
    <row r="371" s="14" customFormat="1">
      <c r="A371" s="14"/>
      <c r="B371" s="236"/>
      <c r="C371" s="237"/>
      <c r="D371" s="226" t="s">
        <v>138</v>
      </c>
      <c r="E371" s="238" t="s">
        <v>19</v>
      </c>
      <c r="F371" s="239" t="s">
        <v>140</v>
      </c>
      <c r="G371" s="237"/>
      <c r="H371" s="240">
        <v>2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6" t="s">
        <v>138</v>
      </c>
      <c r="AU371" s="246" t="s">
        <v>84</v>
      </c>
      <c r="AV371" s="14" t="s">
        <v>134</v>
      </c>
      <c r="AW371" s="14" t="s">
        <v>37</v>
      </c>
      <c r="AX371" s="14" t="s">
        <v>82</v>
      </c>
      <c r="AY371" s="246" t="s">
        <v>127</v>
      </c>
    </row>
    <row r="372" s="2" customFormat="1" ht="16.5" customHeight="1">
      <c r="A372" s="40"/>
      <c r="B372" s="41"/>
      <c r="C372" s="247" t="s">
        <v>534</v>
      </c>
      <c r="D372" s="247" t="s">
        <v>278</v>
      </c>
      <c r="E372" s="248" t="s">
        <v>535</v>
      </c>
      <c r="F372" s="249" t="s">
        <v>536</v>
      </c>
      <c r="G372" s="250" t="s">
        <v>333</v>
      </c>
      <c r="H372" s="251">
        <v>2</v>
      </c>
      <c r="I372" s="252"/>
      <c r="J372" s="253">
        <f>ROUND(I372*H372,2)</f>
        <v>0</v>
      </c>
      <c r="K372" s="249" t="s">
        <v>133</v>
      </c>
      <c r="L372" s="254"/>
      <c r="M372" s="255" t="s">
        <v>19</v>
      </c>
      <c r="N372" s="256" t="s">
        <v>46</v>
      </c>
      <c r="O372" s="86"/>
      <c r="P372" s="215">
        <f>O372*H372</f>
        <v>0</v>
      </c>
      <c r="Q372" s="215">
        <v>0.0012999999999999999</v>
      </c>
      <c r="R372" s="215">
        <f>Q372*H372</f>
        <v>0.0025999999999999999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169</v>
      </c>
      <c r="AT372" s="217" t="s">
        <v>278</v>
      </c>
      <c r="AU372" s="217" t="s">
        <v>84</v>
      </c>
      <c r="AY372" s="19" t="s">
        <v>127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82</v>
      </c>
      <c r="BK372" s="218">
        <f>ROUND(I372*H372,2)</f>
        <v>0</v>
      </c>
      <c r="BL372" s="19" t="s">
        <v>134</v>
      </c>
      <c r="BM372" s="217" t="s">
        <v>537</v>
      </c>
    </row>
    <row r="373" s="13" customFormat="1">
      <c r="A373" s="13"/>
      <c r="B373" s="224"/>
      <c r="C373" s="225"/>
      <c r="D373" s="226" t="s">
        <v>138</v>
      </c>
      <c r="E373" s="227" t="s">
        <v>19</v>
      </c>
      <c r="F373" s="228" t="s">
        <v>538</v>
      </c>
      <c r="G373" s="225"/>
      <c r="H373" s="229">
        <v>2</v>
      </c>
      <c r="I373" s="230"/>
      <c r="J373" s="225"/>
      <c r="K373" s="225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138</v>
      </c>
      <c r="AU373" s="235" t="s">
        <v>84</v>
      </c>
      <c r="AV373" s="13" t="s">
        <v>84</v>
      </c>
      <c r="AW373" s="13" t="s">
        <v>37</v>
      </c>
      <c r="AX373" s="13" t="s">
        <v>75</v>
      </c>
      <c r="AY373" s="235" t="s">
        <v>127</v>
      </c>
    </row>
    <row r="374" s="14" customFormat="1">
      <c r="A374" s="14"/>
      <c r="B374" s="236"/>
      <c r="C374" s="237"/>
      <c r="D374" s="226" t="s">
        <v>138</v>
      </c>
      <c r="E374" s="238" t="s">
        <v>19</v>
      </c>
      <c r="F374" s="239" t="s">
        <v>140</v>
      </c>
      <c r="G374" s="237"/>
      <c r="H374" s="240">
        <v>2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6" t="s">
        <v>138</v>
      </c>
      <c r="AU374" s="246" t="s">
        <v>84</v>
      </c>
      <c r="AV374" s="14" t="s">
        <v>134</v>
      </c>
      <c r="AW374" s="14" t="s">
        <v>37</v>
      </c>
      <c r="AX374" s="14" t="s">
        <v>82</v>
      </c>
      <c r="AY374" s="246" t="s">
        <v>127</v>
      </c>
    </row>
    <row r="375" s="2" customFormat="1" ht="16.5" customHeight="1">
      <c r="A375" s="40"/>
      <c r="B375" s="41"/>
      <c r="C375" s="247" t="s">
        <v>539</v>
      </c>
      <c r="D375" s="247" t="s">
        <v>278</v>
      </c>
      <c r="E375" s="248" t="s">
        <v>540</v>
      </c>
      <c r="F375" s="249" t="s">
        <v>541</v>
      </c>
      <c r="G375" s="250" t="s">
        <v>333</v>
      </c>
      <c r="H375" s="251">
        <v>2</v>
      </c>
      <c r="I375" s="252"/>
      <c r="J375" s="253">
        <f>ROUND(I375*H375,2)</f>
        <v>0</v>
      </c>
      <c r="K375" s="249" t="s">
        <v>133</v>
      </c>
      <c r="L375" s="254"/>
      <c r="M375" s="255" t="s">
        <v>19</v>
      </c>
      <c r="N375" s="256" t="s">
        <v>46</v>
      </c>
      <c r="O375" s="86"/>
      <c r="P375" s="215">
        <f>O375*H375</f>
        <v>0</v>
      </c>
      <c r="Q375" s="215">
        <v>0.0025999999999999999</v>
      </c>
      <c r="R375" s="215">
        <f>Q375*H375</f>
        <v>0.0051999999999999998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169</v>
      </c>
      <c r="AT375" s="217" t="s">
        <v>278</v>
      </c>
      <c r="AU375" s="217" t="s">
        <v>84</v>
      </c>
      <c r="AY375" s="19" t="s">
        <v>127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82</v>
      </c>
      <c r="BK375" s="218">
        <f>ROUND(I375*H375,2)</f>
        <v>0</v>
      </c>
      <c r="BL375" s="19" t="s">
        <v>134</v>
      </c>
      <c r="BM375" s="217" t="s">
        <v>542</v>
      </c>
    </row>
    <row r="376" s="13" customFormat="1">
      <c r="A376" s="13"/>
      <c r="B376" s="224"/>
      <c r="C376" s="225"/>
      <c r="D376" s="226" t="s">
        <v>138</v>
      </c>
      <c r="E376" s="227" t="s">
        <v>19</v>
      </c>
      <c r="F376" s="228" t="s">
        <v>543</v>
      </c>
      <c r="G376" s="225"/>
      <c r="H376" s="229">
        <v>2</v>
      </c>
      <c r="I376" s="230"/>
      <c r="J376" s="225"/>
      <c r="K376" s="225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138</v>
      </c>
      <c r="AU376" s="235" t="s">
        <v>84</v>
      </c>
      <c r="AV376" s="13" t="s">
        <v>84</v>
      </c>
      <c r="AW376" s="13" t="s">
        <v>37</v>
      </c>
      <c r="AX376" s="13" t="s">
        <v>75</v>
      </c>
      <c r="AY376" s="235" t="s">
        <v>127</v>
      </c>
    </row>
    <row r="377" s="14" customFormat="1">
      <c r="A377" s="14"/>
      <c r="B377" s="236"/>
      <c r="C377" s="237"/>
      <c r="D377" s="226" t="s">
        <v>138</v>
      </c>
      <c r="E377" s="238" t="s">
        <v>19</v>
      </c>
      <c r="F377" s="239" t="s">
        <v>140</v>
      </c>
      <c r="G377" s="237"/>
      <c r="H377" s="240">
        <v>2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6" t="s">
        <v>138</v>
      </c>
      <c r="AU377" s="246" t="s">
        <v>84</v>
      </c>
      <c r="AV377" s="14" t="s">
        <v>134</v>
      </c>
      <c r="AW377" s="14" t="s">
        <v>37</v>
      </c>
      <c r="AX377" s="14" t="s">
        <v>82</v>
      </c>
      <c r="AY377" s="246" t="s">
        <v>127</v>
      </c>
    </row>
    <row r="378" s="2" customFormat="1" ht="16.5" customHeight="1">
      <c r="A378" s="40"/>
      <c r="B378" s="41"/>
      <c r="C378" s="206" t="s">
        <v>544</v>
      </c>
      <c r="D378" s="206" t="s">
        <v>129</v>
      </c>
      <c r="E378" s="207" t="s">
        <v>545</v>
      </c>
      <c r="F378" s="208" t="s">
        <v>546</v>
      </c>
      <c r="G378" s="209" t="s">
        <v>333</v>
      </c>
      <c r="H378" s="210">
        <v>4</v>
      </c>
      <c r="I378" s="211"/>
      <c r="J378" s="212">
        <f>ROUND(I378*H378,2)</f>
        <v>0</v>
      </c>
      <c r="K378" s="208" t="s">
        <v>133</v>
      </c>
      <c r="L378" s="46"/>
      <c r="M378" s="213" t="s">
        <v>19</v>
      </c>
      <c r="N378" s="214" t="s">
        <v>46</v>
      </c>
      <c r="O378" s="86"/>
      <c r="P378" s="215">
        <f>O378*H378</f>
        <v>0</v>
      </c>
      <c r="Q378" s="215">
        <v>0.10940999999999999</v>
      </c>
      <c r="R378" s="215">
        <f>Q378*H378</f>
        <v>0.43763999999999997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134</v>
      </c>
      <c r="AT378" s="217" t="s">
        <v>129</v>
      </c>
      <c r="AU378" s="217" t="s">
        <v>84</v>
      </c>
      <c r="AY378" s="19" t="s">
        <v>127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82</v>
      </c>
      <c r="BK378" s="218">
        <f>ROUND(I378*H378,2)</f>
        <v>0</v>
      </c>
      <c r="BL378" s="19" t="s">
        <v>134</v>
      </c>
      <c r="BM378" s="217" t="s">
        <v>547</v>
      </c>
    </row>
    <row r="379" s="2" customFormat="1">
      <c r="A379" s="40"/>
      <c r="B379" s="41"/>
      <c r="C379" s="42"/>
      <c r="D379" s="219" t="s">
        <v>136</v>
      </c>
      <c r="E379" s="42"/>
      <c r="F379" s="220" t="s">
        <v>548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136</v>
      </c>
      <c r="AU379" s="19" t="s">
        <v>84</v>
      </c>
    </row>
    <row r="380" s="13" customFormat="1">
      <c r="A380" s="13"/>
      <c r="B380" s="224"/>
      <c r="C380" s="225"/>
      <c r="D380" s="226" t="s">
        <v>138</v>
      </c>
      <c r="E380" s="227" t="s">
        <v>19</v>
      </c>
      <c r="F380" s="228" t="s">
        <v>549</v>
      </c>
      <c r="G380" s="225"/>
      <c r="H380" s="229">
        <v>4</v>
      </c>
      <c r="I380" s="230"/>
      <c r="J380" s="225"/>
      <c r="K380" s="225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138</v>
      </c>
      <c r="AU380" s="235" t="s">
        <v>84</v>
      </c>
      <c r="AV380" s="13" t="s">
        <v>84</v>
      </c>
      <c r="AW380" s="13" t="s">
        <v>37</v>
      </c>
      <c r="AX380" s="13" t="s">
        <v>75</v>
      </c>
      <c r="AY380" s="235" t="s">
        <v>127</v>
      </c>
    </row>
    <row r="381" s="14" customFormat="1">
      <c r="A381" s="14"/>
      <c r="B381" s="236"/>
      <c r="C381" s="237"/>
      <c r="D381" s="226" t="s">
        <v>138</v>
      </c>
      <c r="E381" s="238" t="s">
        <v>19</v>
      </c>
      <c r="F381" s="239" t="s">
        <v>140</v>
      </c>
      <c r="G381" s="237"/>
      <c r="H381" s="240">
        <v>4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6" t="s">
        <v>138</v>
      </c>
      <c r="AU381" s="246" t="s">
        <v>84</v>
      </c>
      <c r="AV381" s="14" t="s">
        <v>134</v>
      </c>
      <c r="AW381" s="14" t="s">
        <v>37</v>
      </c>
      <c r="AX381" s="14" t="s">
        <v>82</v>
      </c>
      <c r="AY381" s="246" t="s">
        <v>127</v>
      </c>
    </row>
    <row r="382" s="2" customFormat="1" ht="16.5" customHeight="1">
      <c r="A382" s="40"/>
      <c r="B382" s="41"/>
      <c r="C382" s="247" t="s">
        <v>550</v>
      </c>
      <c r="D382" s="247" t="s">
        <v>278</v>
      </c>
      <c r="E382" s="248" t="s">
        <v>551</v>
      </c>
      <c r="F382" s="249" t="s">
        <v>552</v>
      </c>
      <c r="G382" s="250" t="s">
        <v>333</v>
      </c>
      <c r="H382" s="251">
        <v>4</v>
      </c>
      <c r="I382" s="252"/>
      <c r="J382" s="253">
        <f>ROUND(I382*H382,2)</f>
        <v>0</v>
      </c>
      <c r="K382" s="249" t="s">
        <v>133</v>
      </c>
      <c r="L382" s="254"/>
      <c r="M382" s="255" t="s">
        <v>19</v>
      </c>
      <c r="N382" s="256" t="s">
        <v>46</v>
      </c>
      <c r="O382" s="86"/>
      <c r="P382" s="215">
        <f>O382*H382</f>
        <v>0</v>
      </c>
      <c r="Q382" s="215">
        <v>0.0064999999999999997</v>
      </c>
      <c r="R382" s="215">
        <f>Q382*H382</f>
        <v>0.025999999999999999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169</v>
      </c>
      <c r="AT382" s="217" t="s">
        <v>278</v>
      </c>
      <c r="AU382" s="217" t="s">
        <v>84</v>
      </c>
      <c r="AY382" s="19" t="s">
        <v>127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82</v>
      </c>
      <c r="BK382" s="218">
        <f>ROUND(I382*H382,2)</f>
        <v>0</v>
      </c>
      <c r="BL382" s="19" t="s">
        <v>134</v>
      </c>
      <c r="BM382" s="217" t="s">
        <v>553</v>
      </c>
    </row>
    <row r="383" s="2" customFormat="1" ht="16.5" customHeight="1">
      <c r="A383" s="40"/>
      <c r="B383" s="41"/>
      <c r="C383" s="247" t="s">
        <v>554</v>
      </c>
      <c r="D383" s="247" t="s">
        <v>278</v>
      </c>
      <c r="E383" s="248" t="s">
        <v>555</v>
      </c>
      <c r="F383" s="249" t="s">
        <v>556</v>
      </c>
      <c r="G383" s="250" t="s">
        <v>333</v>
      </c>
      <c r="H383" s="251">
        <v>4</v>
      </c>
      <c r="I383" s="252"/>
      <c r="J383" s="253">
        <f>ROUND(I383*H383,2)</f>
        <v>0</v>
      </c>
      <c r="K383" s="249" t="s">
        <v>133</v>
      </c>
      <c r="L383" s="254"/>
      <c r="M383" s="255" t="s">
        <v>19</v>
      </c>
      <c r="N383" s="256" t="s">
        <v>46</v>
      </c>
      <c r="O383" s="86"/>
      <c r="P383" s="215">
        <f>O383*H383</f>
        <v>0</v>
      </c>
      <c r="Q383" s="215">
        <v>0.00014999999999999999</v>
      </c>
      <c r="R383" s="215">
        <f>Q383*H383</f>
        <v>0.00059999999999999995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169</v>
      </c>
      <c r="AT383" s="217" t="s">
        <v>278</v>
      </c>
      <c r="AU383" s="217" t="s">
        <v>84</v>
      </c>
      <c r="AY383" s="19" t="s">
        <v>127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82</v>
      </c>
      <c r="BK383" s="218">
        <f>ROUND(I383*H383,2)</f>
        <v>0</v>
      </c>
      <c r="BL383" s="19" t="s">
        <v>134</v>
      </c>
      <c r="BM383" s="217" t="s">
        <v>557</v>
      </c>
    </row>
    <row r="384" s="2" customFormat="1" ht="16.5" customHeight="1">
      <c r="A384" s="40"/>
      <c r="B384" s="41"/>
      <c r="C384" s="206" t="s">
        <v>558</v>
      </c>
      <c r="D384" s="206" t="s">
        <v>129</v>
      </c>
      <c r="E384" s="207" t="s">
        <v>559</v>
      </c>
      <c r="F384" s="208" t="s">
        <v>560</v>
      </c>
      <c r="G384" s="209" t="s">
        <v>195</v>
      </c>
      <c r="H384" s="210">
        <v>48.200000000000003</v>
      </c>
      <c r="I384" s="211"/>
      <c r="J384" s="212">
        <f>ROUND(I384*H384,2)</f>
        <v>0</v>
      </c>
      <c r="K384" s="208" t="s">
        <v>133</v>
      </c>
      <c r="L384" s="46"/>
      <c r="M384" s="213" t="s">
        <v>19</v>
      </c>
      <c r="N384" s="214" t="s">
        <v>46</v>
      </c>
      <c r="O384" s="86"/>
      <c r="P384" s="215">
        <f>O384*H384</f>
        <v>0</v>
      </c>
      <c r="Q384" s="215">
        <v>0.00010000000000000001</v>
      </c>
      <c r="R384" s="215">
        <f>Q384*H384</f>
        <v>0.0048200000000000005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134</v>
      </c>
      <c r="AT384" s="217" t="s">
        <v>129</v>
      </c>
      <c r="AU384" s="217" t="s">
        <v>84</v>
      </c>
      <c r="AY384" s="19" t="s">
        <v>127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82</v>
      </c>
      <c r="BK384" s="218">
        <f>ROUND(I384*H384,2)</f>
        <v>0</v>
      </c>
      <c r="BL384" s="19" t="s">
        <v>134</v>
      </c>
      <c r="BM384" s="217" t="s">
        <v>561</v>
      </c>
    </row>
    <row r="385" s="2" customFormat="1">
      <c r="A385" s="40"/>
      <c r="B385" s="41"/>
      <c r="C385" s="42"/>
      <c r="D385" s="219" t="s">
        <v>136</v>
      </c>
      <c r="E385" s="42"/>
      <c r="F385" s="220" t="s">
        <v>562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136</v>
      </c>
      <c r="AU385" s="19" t="s">
        <v>84</v>
      </c>
    </row>
    <row r="386" s="13" customFormat="1">
      <c r="A386" s="13"/>
      <c r="B386" s="224"/>
      <c r="C386" s="225"/>
      <c r="D386" s="226" t="s">
        <v>138</v>
      </c>
      <c r="E386" s="227" t="s">
        <v>19</v>
      </c>
      <c r="F386" s="228" t="s">
        <v>563</v>
      </c>
      <c r="G386" s="225"/>
      <c r="H386" s="229">
        <v>48.200000000000003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138</v>
      </c>
      <c r="AU386" s="235" t="s">
        <v>84</v>
      </c>
      <c r="AV386" s="13" t="s">
        <v>84</v>
      </c>
      <c r="AW386" s="13" t="s">
        <v>37</v>
      </c>
      <c r="AX386" s="13" t="s">
        <v>75</v>
      </c>
      <c r="AY386" s="235" t="s">
        <v>127</v>
      </c>
    </row>
    <row r="387" s="14" customFormat="1">
      <c r="A387" s="14"/>
      <c r="B387" s="236"/>
      <c r="C387" s="237"/>
      <c r="D387" s="226" t="s">
        <v>138</v>
      </c>
      <c r="E387" s="238" t="s">
        <v>19</v>
      </c>
      <c r="F387" s="239" t="s">
        <v>140</v>
      </c>
      <c r="G387" s="237"/>
      <c r="H387" s="240">
        <v>48.200000000000003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138</v>
      </c>
      <c r="AU387" s="246" t="s">
        <v>84</v>
      </c>
      <c r="AV387" s="14" t="s">
        <v>134</v>
      </c>
      <c r="AW387" s="14" t="s">
        <v>37</v>
      </c>
      <c r="AX387" s="14" t="s">
        <v>82</v>
      </c>
      <c r="AY387" s="246" t="s">
        <v>127</v>
      </c>
    </row>
    <row r="388" s="2" customFormat="1" ht="16.5" customHeight="1">
      <c r="A388" s="40"/>
      <c r="B388" s="41"/>
      <c r="C388" s="206" t="s">
        <v>564</v>
      </c>
      <c r="D388" s="206" t="s">
        <v>129</v>
      </c>
      <c r="E388" s="207" t="s">
        <v>565</v>
      </c>
      <c r="F388" s="208" t="s">
        <v>566</v>
      </c>
      <c r="G388" s="209" t="s">
        <v>195</v>
      </c>
      <c r="H388" s="210">
        <v>36</v>
      </c>
      <c r="I388" s="211"/>
      <c r="J388" s="212">
        <f>ROUND(I388*H388,2)</f>
        <v>0</v>
      </c>
      <c r="K388" s="208" t="s">
        <v>133</v>
      </c>
      <c r="L388" s="46"/>
      <c r="M388" s="213" t="s">
        <v>19</v>
      </c>
      <c r="N388" s="214" t="s">
        <v>46</v>
      </c>
      <c r="O388" s="86"/>
      <c r="P388" s="215">
        <f>O388*H388</f>
        <v>0</v>
      </c>
      <c r="Q388" s="215">
        <v>0.00020000000000000001</v>
      </c>
      <c r="R388" s="215">
        <f>Q388*H388</f>
        <v>0.0072000000000000007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134</v>
      </c>
      <c r="AT388" s="217" t="s">
        <v>129</v>
      </c>
      <c r="AU388" s="217" t="s">
        <v>84</v>
      </c>
      <c r="AY388" s="19" t="s">
        <v>127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82</v>
      </c>
      <c r="BK388" s="218">
        <f>ROUND(I388*H388,2)</f>
        <v>0</v>
      </c>
      <c r="BL388" s="19" t="s">
        <v>134</v>
      </c>
      <c r="BM388" s="217" t="s">
        <v>567</v>
      </c>
    </row>
    <row r="389" s="2" customFormat="1">
      <c r="A389" s="40"/>
      <c r="B389" s="41"/>
      <c r="C389" s="42"/>
      <c r="D389" s="219" t="s">
        <v>136</v>
      </c>
      <c r="E389" s="42"/>
      <c r="F389" s="220" t="s">
        <v>568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136</v>
      </c>
      <c r="AU389" s="19" t="s">
        <v>84</v>
      </c>
    </row>
    <row r="390" s="13" customFormat="1">
      <c r="A390" s="13"/>
      <c r="B390" s="224"/>
      <c r="C390" s="225"/>
      <c r="D390" s="226" t="s">
        <v>138</v>
      </c>
      <c r="E390" s="227" t="s">
        <v>19</v>
      </c>
      <c r="F390" s="228" t="s">
        <v>569</v>
      </c>
      <c r="G390" s="225"/>
      <c r="H390" s="229">
        <v>36</v>
      </c>
      <c r="I390" s="230"/>
      <c r="J390" s="225"/>
      <c r="K390" s="225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138</v>
      </c>
      <c r="AU390" s="235" t="s">
        <v>84</v>
      </c>
      <c r="AV390" s="13" t="s">
        <v>84</v>
      </c>
      <c r="AW390" s="13" t="s">
        <v>37</v>
      </c>
      <c r="AX390" s="13" t="s">
        <v>75</v>
      </c>
      <c r="AY390" s="235" t="s">
        <v>127</v>
      </c>
    </row>
    <row r="391" s="14" customFormat="1">
      <c r="A391" s="14"/>
      <c r="B391" s="236"/>
      <c r="C391" s="237"/>
      <c r="D391" s="226" t="s">
        <v>138</v>
      </c>
      <c r="E391" s="238" t="s">
        <v>19</v>
      </c>
      <c r="F391" s="239" t="s">
        <v>140</v>
      </c>
      <c r="G391" s="237"/>
      <c r="H391" s="240">
        <v>36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138</v>
      </c>
      <c r="AU391" s="246" t="s">
        <v>84</v>
      </c>
      <c r="AV391" s="14" t="s">
        <v>134</v>
      </c>
      <c r="AW391" s="14" t="s">
        <v>37</v>
      </c>
      <c r="AX391" s="14" t="s">
        <v>82</v>
      </c>
      <c r="AY391" s="246" t="s">
        <v>127</v>
      </c>
    </row>
    <row r="392" s="2" customFormat="1" ht="16.5" customHeight="1">
      <c r="A392" s="40"/>
      <c r="B392" s="41"/>
      <c r="C392" s="206" t="s">
        <v>570</v>
      </c>
      <c r="D392" s="206" t="s">
        <v>129</v>
      </c>
      <c r="E392" s="207" t="s">
        <v>571</v>
      </c>
      <c r="F392" s="208" t="s">
        <v>572</v>
      </c>
      <c r="G392" s="209" t="s">
        <v>195</v>
      </c>
      <c r="H392" s="210">
        <v>32.899999999999999</v>
      </c>
      <c r="I392" s="211"/>
      <c r="J392" s="212">
        <f>ROUND(I392*H392,2)</f>
        <v>0</v>
      </c>
      <c r="K392" s="208" t="s">
        <v>133</v>
      </c>
      <c r="L392" s="46"/>
      <c r="M392" s="213" t="s">
        <v>19</v>
      </c>
      <c r="N392" s="214" t="s">
        <v>46</v>
      </c>
      <c r="O392" s="86"/>
      <c r="P392" s="215">
        <f>O392*H392</f>
        <v>0</v>
      </c>
      <c r="Q392" s="215">
        <v>0.00010000000000000001</v>
      </c>
      <c r="R392" s="215">
        <f>Q392*H392</f>
        <v>0.00329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134</v>
      </c>
      <c r="AT392" s="217" t="s">
        <v>129</v>
      </c>
      <c r="AU392" s="217" t="s">
        <v>84</v>
      </c>
      <c r="AY392" s="19" t="s">
        <v>127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82</v>
      </c>
      <c r="BK392" s="218">
        <f>ROUND(I392*H392,2)</f>
        <v>0</v>
      </c>
      <c r="BL392" s="19" t="s">
        <v>134</v>
      </c>
      <c r="BM392" s="217" t="s">
        <v>573</v>
      </c>
    </row>
    <row r="393" s="2" customFormat="1">
      <c r="A393" s="40"/>
      <c r="B393" s="41"/>
      <c r="C393" s="42"/>
      <c r="D393" s="219" t="s">
        <v>136</v>
      </c>
      <c r="E393" s="42"/>
      <c r="F393" s="220" t="s">
        <v>574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136</v>
      </c>
      <c r="AU393" s="19" t="s">
        <v>84</v>
      </c>
    </row>
    <row r="394" s="13" customFormat="1">
      <c r="A394" s="13"/>
      <c r="B394" s="224"/>
      <c r="C394" s="225"/>
      <c r="D394" s="226" t="s">
        <v>138</v>
      </c>
      <c r="E394" s="227" t="s">
        <v>19</v>
      </c>
      <c r="F394" s="228" t="s">
        <v>575</v>
      </c>
      <c r="G394" s="225"/>
      <c r="H394" s="229">
        <v>32.899999999999999</v>
      </c>
      <c r="I394" s="230"/>
      <c r="J394" s="225"/>
      <c r="K394" s="225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138</v>
      </c>
      <c r="AU394" s="235" t="s">
        <v>84</v>
      </c>
      <c r="AV394" s="13" t="s">
        <v>84</v>
      </c>
      <c r="AW394" s="13" t="s">
        <v>37</v>
      </c>
      <c r="AX394" s="13" t="s">
        <v>75</v>
      </c>
      <c r="AY394" s="235" t="s">
        <v>127</v>
      </c>
    </row>
    <row r="395" s="14" customFormat="1">
      <c r="A395" s="14"/>
      <c r="B395" s="236"/>
      <c r="C395" s="237"/>
      <c r="D395" s="226" t="s">
        <v>138</v>
      </c>
      <c r="E395" s="238" t="s">
        <v>19</v>
      </c>
      <c r="F395" s="239" t="s">
        <v>140</v>
      </c>
      <c r="G395" s="237"/>
      <c r="H395" s="240">
        <v>32.899999999999999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6" t="s">
        <v>138</v>
      </c>
      <c r="AU395" s="246" t="s">
        <v>84</v>
      </c>
      <c r="AV395" s="14" t="s">
        <v>134</v>
      </c>
      <c r="AW395" s="14" t="s">
        <v>37</v>
      </c>
      <c r="AX395" s="14" t="s">
        <v>82</v>
      </c>
      <c r="AY395" s="246" t="s">
        <v>127</v>
      </c>
    </row>
    <row r="396" s="2" customFormat="1" ht="16.5" customHeight="1">
      <c r="A396" s="40"/>
      <c r="B396" s="41"/>
      <c r="C396" s="206" t="s">
        <v>576</v>
      </c>
      <c r="D396" s="206" t="s">
        <v>129</v>
      </c>
      <c r="E396" s="207" t="s">
        <v>577</v>
      </c>
      <c r="F396" s="208" t="s">
        <v>578</v>
      </c>
      <c r="G396" s="209" t="s">
        <v>132</v>
      </c>
      <c r="H396" s="210">
        <v>30</v>
      </c>
      <c r="I396" s="211"/>
      <c r="J396" s="212">
        <f>ROUND(I396*H396,2)</f>
        <v>0</v>
      </c>
      <c r="K396" s="208" t="s">
        <v>133</v>
      </c>
      <c r="L396" s="46"/>
      <c r="M396" s="213" t="s">
        <v>19</v>
      </c>
      <c r="N396" s="214" t="s">
        <v>46</v>
      </c>
      <c r="O396" s="86"/>
      <c r="P396" s="215">
        <f>O396*H396</f>
        <v>0</v>
      </c>
      <c r="Q396" s="215">
        <v>0.0011999999999999999</v>
      </c>
      <c r="R396" s="215">
        <f>Q396*H396</f>
        <v>0.035999999999999997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134</v>
      </c>
      <c r="AT396" s="217" t="s">
        <v>129</v>
      </c>
      <c r="AU396" s="217" t="s">
        <v>84</v>
      </c>
      <c r="AY396" s="19" t="s">
        <v>127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82</v>
      </c>
      <c r="BK396" s="218">
        <f>ROUND(I396*H396,2)</f>
        <v>0</v>
      </c>
      <c r="BL396" s="19" t="s">
        <v>134</v>
      </c>
      <c r="BM396" s="217" t="s">
        <v>579</v>
      </c>
    </row>
    <row r="397" s="2" customFormat="1">
      <c r="A397" s="40"/>
      <c r="B397" s="41"/>
      <c r="C397" s="42"/>
      <c r="D397" s="219" t="s">
        <v>136</v>
      </c>
      <c r="E397" s="42"/>
      <c r="F397" s="220" t="s">
        <v>580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136</v>
      </c>
      <c r="AU397" s="19" t="s">
        <v>84</v>
      </c>
    </row>
    <row r="398" s="13" customFormat="1">
      <c r="A398" s="13"/>
      <c r="B398" s="224"/>
      <c r="C398" s="225"/>
      <c r="D398" s="226" t="s">
        <v>138</v>
      </c>
      <c r="E398" s="227" t="s">
        <v>19</v>
      </c>
      <c r="F398" s="228" t="s">
        <v>581</v>
      </c>
      <c r="G398" s="225"/>
      <c r="H398" s="229">
        <v>4.2999999999999998</v>
      </c>
      <c r="I398" s="230"/>
      <c r="J398" s="225"/>
      <c r="K398" s="225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138</v>
      </c>
      <c r="AU398" s="235" t="s">
        <v>84</v>
      </c>
      <c r="AV398" s="13" t="s">
        <v>84</v>
      </c>
      <c r="AW398" s="13" t="s">
        <v>37</v>
      </c>
      <c r="AX398" s="13" t="s">
        <v>75</v>
      </c>
      <c r="AY398" s="235" t="s">
        <v>127</v>
      </c>
    </row>
    <row r="399" s="13" customFormat="1">
      <c r="A399" s="13"/>
      <c r="B399" s="224"/>
      <c r="C399" s="225"/>
      <c r="D399" s="226" t="s">
        <v>138</v>
      </c>
      <c r="E399" s="227" t="s">
        <v>19</v>
      </c>
      <c r="F399" s="228" t="s">
        <v>582</v>
      </c>
      <c r="G399" s="225"/>
      <c r="H399" s="229">
        <v>12</v>
      </c>
      <c r="I399" s="230"/>
      <c r="J399" s="225"/>
      <c r="K399" s="225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138</v>
      </c>
      <c r="AU399" s="235" t="s">
        <v>84</v>
      </c>
      <c r="AV399" s="13" t="s">
        <v>84</v>
      </c>
      <c r="AW399" s="13" t="s">
        <v>37</v>
      </c>
      <c r="AX399" s="13" t="s">
        <v>75</v>
      </c>
      <c r="AY399" s="235" t="s">
        <v>127</v>
      </c>
    </row>
    <row r="400" s="13" customFormat="1">
      <c r="A400" s="13"/>
      <c r="B400" s="224"/>
      <c r="C400" s="225"/>
      <c r="D400" s="226" t="s">
        <v>138</v>
      </c>
      <c r="E400" s="227" t="s">
        <v>19</v>
      </c>
      <c r="F400" s="228" t="s">
        <v>583</v>
      </c>
      <c r="G400" s="225"/>
      <c r="H400" s="229">
        <v>13.699999999999999</v>
      </c>
      <c r="I400" s="230"/>
      <c r="J400" s="225"/>
      <c r="K400" s="225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138</v>
      </c>
      <c r="AU400" s="235" t="s">
        <v>84</v>
      </c>
      <c r="AV400" s="13" t="s">
        <v>84</v>
      </c>
      <c r="AW400" s="13" t="s">
        <v>37</v>
      </c>
      <c r="AX400" s="13" t="s">
        <v>75</v>
      </c>
      <c r="AY400" s="235" t="s">
        <v>127</v>
      </c>
    </row>
    <row r="401" s="14" customFormat="1">
      <c r="A401" s="14"/>
      <c r="B401" s="236"/>
      <c r="C401" s="237"/>
      <c r="D401" s="226" t="s">
        <v>138</v>
      </c>
      <c r="E401" s="238" t="s">
        <v>19</v>
      </c>
      <c r="F401" s="239" t="s">
        <v>140</v>
      </c>
      <c r="G401" s="237"/>
      <c r="H401" s="240">
        <v>30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138</v>
      </c>
      <c r="AU401" s="246" t="s">
        <v>84</v>
      </c>
      <c r="AV401" s="14" t="s">
        <v>134</v>
      </c>
      <c r="AW401" s="14" t="s">
        <v>37</v>
      </c>
      <c r="AX401" s="14" t="s">
        <v>82</v>
      </c>
      <c r="AY401" s="246" t="s">
        <v>127</v>
      </c>
    </row>
    <row r="402" s="2" customFormat="1" ht="21.75" customHeight="1">
      <c r="A402" s="40"/>
      <c r="B402" s="41"/>
      <c r="C402" s="206" t="s">
        <v>584</v>
      </c>
      <c r="D402" s="206" t="s">
        <v>129</v>
      </c>
      <c r="E402" s="207" t="s">
        <v>585</v>
      </c>
      <c r="F402" s="208" t="s">
        <v>586</v>
      </c>
      <c r="G402" s="209" t="s">
        <v>195</v>
      </c>
      <c r="H402" s="210">
        <v>48.200000000000003</v>
      </c>
      <c r="I402" s="211"/>
      <c r="J402" s="212">
        <f>ROUND(I402*H402,2)</f>
        <v>0</v>
      </c>
      <c r="K402" s="208" t="s">
        <v>133</v>
      </c>
      <c r="L402" s="46"/>
      <c r="M402" s="213" t="s">
        <v>19</v>
      </c>
      <c r="N402" s="214" t="s">
        <v>46</v>
      </c>
      <c r="O402" s="86"/>
      <c r="P402" s="215">
        <f>O402*H402</f>
        <v>0</v>
      </c>
      <c r="Q402" s="215">
        <v>0.00033</v>
      </c>
      <c r="R402" s="215">
        <f>Q402*H402</f>
        <v>0.015906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134</v>
      </c>
      <c r="AT402" s="217" t="s">
        <v>129</v>
      </c>
      <c r="AU402" s="217" t="s">
        <v>84</v>
      </c>
      <c r="AY402" s="19" t="s">
        <v>127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82</v>
      </c>
      <c r="BK402" s="218">
        <f>ROUND(I402*H402,2)</f>
        <v>0</v>
      </c>
      <c r="BL402" s="19" t="s">
        <v>134</v>
      </c>
      <c r="BM402" s="217" t="s">
        <v>587</v>
      </c>
    </row>
    <row r="403" s="2" customFormat="1">
      <c r="A403" s="40"/>
      <c r="B403" s="41"/>
      <c r="C403" s="42"/>
      <c r="D403" s="219" t="s">
        <v>136</v>
      </c>
      <c r="E403" s="42"/>
      <c r="F403" s="220" t="s">
        <v>588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136</v>
      </c>
      <c r="AU403" s="19" t="s">
        <v>84</v>
      </c>
    </row>
    <row r="404" s="2" customFormat="1" ht="21.75" customHeight="1">
      <c r="A404" s="40"/>
      <c r="B404" s="41"/>
      <c r="C404" s="206" t="s">
        <v>589</v>
      </c>
      <c r="D404" s="206" t="s">
        <v>129</v>
      </c>
      <c r="E404" s="207" t="s">
        <v>590</v>
      </c>
      <c r="F404" s="208" t="s">
        <v>591</v>
      </c>
      <c r="G404" s="209" t="s">
        <v>195</v>
      </c>
      <c r="H404" s="210">
        <v>36</v>
      </c>
      <c r="I404" s="211"/>
      <c r="J404" s="212">
        <f>ROUND(I404*H404,2)</f>
        <v>0</v>
      </c>
      <c r="K404" s="208" t="s">
        <v>133</v>
      </c>
      <c r="L404" s="46"/>
      <c r="M404" s="213" t="s">
        <v>19</v>
      </c>
      <c r="N404" s="214" t="s">
        <v>46</v>
      </c>
      <c r="O404" s="86"/>
      <c r="P404" s="215">
        <f>O404*H404</f>
        <v>0</v>
      </c>
      <c r="Q404" s="215">
        <v>0.00064999999999999997</v>
      </c>
      <c r="R404" s="215">
        <f>Q404*H404</f>
        <v>0.023399999999999997</v>
      </c>
      <c r="S404" s="215">
        <v>0</v>
      </c>
      <c r="T404" s="21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134</v>
      </c>
      <c r="AT404" s="217" t="s">
        <v>129</v>
      </c>
      <c r="AU404" s="217" t="s">
        <v>84</v>
      </c>
      <c r="AY404" s="19" t="s">
        <v>127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9" t="s">
        <v>82</v>
      </c>
      <c r="BK404" s="218">
        <f>ROUND(I404*H404,2)</f>
        <v>0</v>
      </c>
      <c r="BL404" s="19" t="s">
        <v>134</v>
      </c>
      <c r="BM404" s="217" t="s">
        <v>592</v>
      </c>
    </row>
    <row r="405" s="2" customFormat="1">
      <c r="A405" s="40"/>
      <c r="B405" s="41"/>
      <c r="C405" s="42"/>
      <c r="D405" s="219" t="s">
        <v>136</v>
      </c>
      <c r="E405" s="42"/>
      <c r="F405" s="220" t="s">
        <v>593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136</v>
      </c>
      <c r="AU405" s="19" t="s">
        <v>84</v>
      </c>
    </row>
    <row r="406" s="2" customFormat="1" ht="21.75" customHeight="1">
      <c r="A406" s="40"/>
      <c r="B406" s="41"/>
      <c r="C406" s="206" t="s">
        <v>594</v>
      </c>
      <c r="D406" s="206" t="s">
        <v>129</v>
      </c>
      <c r="E406" s="207" t="s">
        <v>595</v>
      </c>
      <c r="F406" s="208" t="s">
        <v>596</v>
      </c>
      <c r="G406" s="209" t="s">
        <v>195</v>
      </c>
      <c r="H406" s="210">
        <v>32.899999999999999</v>
      </c>
      <c r="I406" s="211"/>
      <c r="J406" s="212">
        <f>ROUND(I406*H406,2)</f>
        <v>0</v>
      </c>
      <c r="K406" s="208" t="s">
        <v>133</v>
      </c>
      <c r="L406" s="46"/>
      <c r="M406" s="213" t="s">
        <v>19</v>
      </c>
      <c r="N406" s="214" t="s">
        <v>46</v>
      </c>
      <c r="O406" s="86"/>
      <c r="P406" s="215">
        <f>O406*H406</f>
        <v>0</v>
      </c>
      <c r="Q406" s="215">
        <v>0.00038000000000000002</v>
      </c>
      <c r="R406" s="215">
        <f>Q406*H406</f>
        <v>0.012502000000000001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134</v>
      </c>
      <c r="AT406" s="217" t="s">
        <v>129</v>
      </c>
      <c r="AU406" s="217" t="s">
        <v>84</v>
      </c>
      <c r="AY406" s="19" t="s">
        <v>127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82</v>
      </c>
      <c r="BK406" s="218">
        <f>ROUND(I406*H406,2)</f>
        <v>0</v>
      </c>
      <c r="BL406" s="19" t="s">
        <v>134</v>
      </c>
      <c r="BM406" s="217" t="s">
        <v>597</v>
      </c>
    </row>
    <row r="407" s="2" customFormat="1">
      <c r="A407" s="40"/>
      <c r="B407" s="41"/>
      <c r="C407" s="42"/>
      <c r="D407" s="219" t="s">
        <v>136</v>
      </c>
      <c r="E407" s="42"/>
      <c r="F407" s="220" t="s">
        <v>598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136</v>
      </c>
      <c r="AU407" s="19" t="s">
        <v>84</v>
      </c>
    </row>
    <row r="408" s="2" customFormat="1" ht="21.75" customHeight="1">
      <c r="A408" s="40"/>
      <c r="B408" s="41"/>
      <c r="C408" s="206" t="s">
        <v>599</v>
      </c>
      <c r="D408" s="206" t="s">
        <v>129</v>
      </c>
      <c r="E408" s="207" t="s">
        <v>600</v>
      </c>
      <c r="F408" s="208" t="s">
        <v>601</v>
      </c>
      <c r="G408" s="209" t="s">
        <v>132</v>
      </c>
      <c r="H408" s="210">
        <v>1</v>
      </c>
      <c r="I408" s="211"/>
      <c r="J408" s="212">
        <f>ROUND(I408*H408,2)</f>
        <v>0</v>
      </c>
      <c r="K408" s="208" t="s">
        <v>19</v>
      </c>
      <c r="L408" s="46"/>
      <c r="M408" s="213" t="s">
        <v>19</v>
      </c>
      <c r="N408" s="214" t="s">
        <v>46</v>
      </c>
      <c r="O408" s="86"/>
      <c r="P408" s="215">
        <f>O408*H408</f>
        <v>0</v>
      </c>
      <c r="Q408" s="215">
        <v>0.0035400000000000002</v>
      </c>
      <c r="R408" s="215">
        <f>Q408*H408</f>
        <v>0.0035400000000000002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134</v>
      </c>
      <c r="AT408" s="217" t="s">
        <v>129</v>
      </c>
      <c r="AU408" s="217" t="s">
        <v>84</v>
      </c>
      <c r="AY408" s="19" t="s">
        <v>127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82</v>
      </c>
      <c r="BK408" s="218">
        <f>ROUND(I408*H408,2)</f>
        <v>0</v>
      </c>
      <c r="BL408" s="19" t="s">
        <v>134</v>
      </c>
      <c r="BM408" s="217" t="s">
        <v>602</v>
      </c>
    </row>
    <row r="409" s="13" customFormat="1">
      <c r="A409" s="13"/>
      <c r="B409" s="224"/>
      <c r="C409" s="225"/>
      <c r="D409" s="226" t="s">
        <v>138</v>
      </c>
      <c r="E409" s="227" t="s">
        <v>19</v>
      </c>
      <c r="F409" s="228" t="s">
        <v>603</v>
      </c>
      <c r="G409" s="225"/>
      <c r="H409" s="229">
        <v>1</v>
      </c>
      <c r="I409" s="230"/>
      <c r="J409" s="225"/>
      <c r="K409" s="225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138</v>
      </c>
      <c r="AU409" s="235" t="s">
        <v>84</v>
      </c>
      <c r="AV409" s="13" t="s">
        <v>84</v>
      </c>
      <c r="AW409" s="13" t="s">
        <v>37</v>
      </c>
      <c r="AX409" s="13" t="s">
        <v>75</v>
      </c>
      <c r="AY409" s="235" t="s">
        <v>127</v>
      </c>
    </row>
    <row r="410" s="14" customFormat="1">
      <c r="A410" s="14"/>
      <c r="B410" s="236"/>
      <c r="C410" s="237"/>
      <c r="D410" s="226" t="s">
        <v>138</v>
      </c>
      <c r="E410" s="238" t="s">
        <v>19</v>
      </c>
      <c r="F410" s="239" t="s">
        <v>140</v>
      </c>
      <c r="G410" s="237"/>
      <c r="H410" s="240">
        <v>1</v>
      </c>
      <c r="I410" s="241"/>
      <c r="J410" s="237"/>
      <c r="K410" s="237"/>
      <c r="L410" s="242"/>
      <c r="M410" s="243"/>
      <c r="N410" s="244"/>
      <c r="O410" s="244"/>
      <c r="P410" s="244"/>
      <c r="Q410" s="244"/>
      <c r="R410" s="244"/>
      <c r="S410" s="244"/>
      <c r="T410" s="24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6" t="s">
        <v>138</v>
      </c>
      <c r="AU410" s="246" t="s">
        <v>84</v>
      </c>
      <c r="AV410" s="14" t="s">
        <v>134</v>
      </c>
      <c r="AW410" s="14" t="s">
        <v>37</v>
      </c>
      <c r="AX410" s="14" t="s">
        <v>82</v>
      </c>
      <c r="AY410" s="246" t="s">
        <v>127</v>
      </c>
    </row>
    <row r="411" s="2" customFormat="1" ht="21.75" customHeight="1">
      <c r="A411" s="40"/>
      <c r="B411" s="41"/>
      <c r="C411" s="206" t="s">
        <v>604</v>
      </c>
      <c r="D411" s="206" t="s">
        <v>129</v>
      </c>
      <c r="E411" s="207" t="s">
        <v>605</v>
      </c>
      <c r="F411" s="208" t="s">
        <v>606</v>
      </c>
      <c r="G411" s="209" t="s">
        <v>132</v>
      </c>
      <c r="H411" s="210">
        <v>30</v>
      </c>
      <c r="I411" s="211"/>
      <c r="J411" s="212">
        <f>ROUND(I411*H411,2)</f>
        <v>0</v>
      </c>
      <c r="K411" s="208" t="s">
        <v>133</v>
      </c>
      <c r="L411" s="46"/>
      <c r="M411" s="213" t="s">
        <v>19</v>
      </c>
      <c r="N411" s="214" t="s">
        <v>46</v>
      </c>
      <c r="O411" s="86"/>
      <c r="P411" s="215">
        <f>O411*H411</f>
        <v>0</v>
      </c>
      <c r="Q411" s="215">
        <v>0.0025999999999999999</v>
      </c>
      <c r="R411" s="215">
        <f>Q411*H411</f>
        <v>0.078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134</v>
      </c>
      <c r="AT411" s="217" t="s">
        <v>129</v>
      </c>
      <c r="AU411" s="217" t="s">
        <v>84</v>
      </c>
      <c r="AY411" s="19" t="s">
        <v>127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82</v>
      </c>
      <c r="BK411" s="218">
        <f>ROUND(I411*H411,2)</f>
        <v>0</v>
      </c>
      <c r="BL411" s="19" t="s">
        <v>134</v>
      </c>
      <c r="BM411" s="217" t="s">
        <v>607</v>
      </c>
    </row>
    <row r="412" s="2" customFormat="1">
      <c r="A412" s="40"/>
      <c r="B412" s="41"/>
      <c r="C412" s="42"/>
      <c r="D412" s="219" t="s">
        <v>136</v>
      </c>
      <c r="E412" s="42"/>
      <c r="F412" s="220" t="s">
        <v>608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136</v>
      </c>
      <c r="AU412" s="19" t="s">
        <v>84</v>
      </c>
    </row>
    <row r="413" s="2" customFormat="1" ht="16.5" customHeight="1">
      <c r="A413" s="40"/>
      <c r="B413" s="41"/>
      <c r="C413" s="206" t="s">
        <v>609</v>
      </c>
      <c r="D413" s="206" t="s">
        <v>129</v>
      </c>
      <c r="E413" s="207" t="s">
        <v>610</v>
      </c>
      <c r="F413" s="208" t="s">
        <v>611</v>
      </c>
      <c r="G413" s="209" t="s">
        <v>333</v>
      </c>
      <c r="H413" s="210">
        <v>4</v>
      </c>
      <c r="I413" s="211"/>
      <c r="J413" s="212">
        <f>ROUND(I413*H413,2)</f>
        <v>0</v>
      </c>
      <c r="K413" s="208" t="s">
        <v>133</v>
      </c>
      <c r="L413" s="46"/>
      <c r="M413" s="213" t="s">
        <v>19</v>
      </c>
      <c r="N413" s="214" t="s">
        <v>46</v>
      </c>
      <c r="O413" s="86"/>
      <c r="P413" s="215">
        <f>O413*H413</f>
        <v>0</v>
      </c>
      <c r="Q413" s="215">
        <v>0.00054000000000000001</v>
      </c>
      <c r="R413" s="215">
        <f>Q413*H413</f>
        <v>0.00216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134</v>
      </c>
      <c r="AT413" s="217" t="s">
        <v>129</v>
      </c>
      <c r="AU413" s="217" t="s">
        <v>84</v>
      </c>
      <c r="AY413" s="19" t="s">
        <v>127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82</v>
      </c>
      <c r="BK413" s="218">
        <f>ROUND(I413*H413,2)</f>
        <v>0</v>
      </c>
      <c r="BL413" s="19" t="s">
        <v>134</v>
      </c>
      <c r="BM413" s="217" t="s">
        <v>612</v>
      </c>
    </row>
    <row r="414" s="2" customFormat="1">
      <c r="A414" s="40"/>
      <c r="B414" s="41"/>
      <c r="C414" s="42"/>
      <c r="D414" s="219" t="s">
        <v>136</v>
      </c>
      <c r="E414" s="42"/>
      <c r="F414" s="220" t="s">
        <v>613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136</v>
      </c>
      <c r="AU414" s="19" t="s">
        <v>84</v>
      </c>
    </row>
    <row r="415" s="13" customFormat="1">
      <c r="A415" s="13"/>
      <c r="B415" s="224"/>
      <c r="C415" s="225"/>
      <c r="D415" s="226" t="s">
        <v>138</v>
      </c>
      <c r="E415" s="227" t="s">
        <v>19</v>
      </c>
      <c r="F415" s="228" t="s">
        <v>614</v>
      </c>
      <c r="G415" s="225"/>
      <c r="H415" s="229">
        <v>4</v>
      </c>
      <c r="I415" s="230"/>
      <c r="J415" s="225"/>
      <c r="K415" s="225"/>
      <c r="L415" s="231"/>
      <c r="M415" s="232"/>
      <c r="N415" s="233"/>
      <c r="O415" s="233"/>
      <c r="P415" s="233"/>
      <c r="Q415" s="233"/>
      <c r="R415" s="233"/>
      <c r="S415" s="233"/>
      <c r="T415" s="23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5" t="s">
        <v>138</v>
      </c>
      <c r="AU415" s="235" t="s">
        <v>84</v>
      </c>
      <c r="AV415" s="13" t="s">
        <v>84</v>
      </c>
      <c r="AW415" s="13" t="s">
        <v>37</v>
      </c>
      <c r="AX415" s="13" t="s">
        <v>75</v>
      </c>
      <c r="AY415" s="235" t="s">
        <v>127</v>
      </c>
    </row>
    <row r="416" s="14" customFormat="1">
      <c r="A416" s="14"/>
      <c r="B416" s="236"/>
      <c r="C416" s="237"/>
      <c r="D416" s="226" t="s">
        <v>138</v>
      </c>
      <c r="E416" s="238" t="s">
        <v>19</v>
      </c>
      <c r="F416" s="239" t="s">
        <v>140</v>
      </c>
      <c r="G416" s="237"/>
      <c r="H416" s="240">
        <v>4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6" t="s">
        <v>138</v>
      </c>
      <c r="AU416" s="246" t="s">
        <v>84</v>
      </c>
      <c r="AV416" s="14" t="s">
        <v>134</v>
      </c>
      <c r="AW416" s="14" t="s">
        <v>37</v>
      </c>
      <c r="AX416" s="14" t="s">
        <v>82</v>
      </c>
      <c r="AY416" s="246" t="s">
        <v>127</v>
      </c>
    </row>
    <row r="417" s="2" customFormat="1" ht="24.15" customHeight="1">
      <c r="A417" s="40"/>
      <c r="B417" s="41"/>
      <c r="C417" s="206" t="s">
        <v>615</v>
      </c>
      <c r="D417" s="206" t="s">
        <v>129</v>
      </c>
      <c r="E417" s="207" t="s">
        <v>616</v>
      </c>
      <c r="F417" s="208" t="s">
        <v>617</v>
      </c>
      <c r="G417" s="209" t="s">
        <v>195</v>
      </c>
      <c r="H417" s="210">
        <v>117.09999999999999</v>
      </c>
      <c r="I417" s="211"/>
      <c r="J417" s="212">
        <f>ROUND(I417*H417,2)</f>
        <v>0</v>
      </c>
      <c r="K417" s="208" t="s">
        <v>133</v>
      </c>
      <c r="L417" s="46"/>
      <c r="M417" s="213" t="s">
        <v>19</v>
      </c>
      <c r="N417" s="214" t="s">
        <v>46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134</v>
      </c>
      <c r="AT417" s="217" t="s">
        <v>129</v>
      </c>
      <c r="AU417" s="217" t="s">
        <v>84</v>
      </c>
      <c r="AY417" s="19" t="s">
        <v>127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82</v>
      </c>
      <c r="BK417" s="218">
        <f>ROUND(I417*H417,2)</f>
        <v>0</v>
      </c>
      <c r="BL417" s="19" t="s">
        <v>134</v>
      </c>
      <c r="BM417" s="217" t="s">
        <v>618</v>
      </c>
    </row>
    <row r="418" s="2" customFormat="1">
      <c r="A418" s="40"/>
      <c r="B418" s="41"/>
      <c r="C418" s="42"/>
      <c r="D418" s="219" t="s">
        <v>136</v>
      </c>
      <c r="E418" s="42"/>
      <c r="F418" s="220" t="s">
        <v>619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136</v>
      </c>
      <c r="AU418" s="19" t="s">
        <v>84</v>
      </c>
    </row>
    <row r="419" s="13" customFormat="1">
      <c r="A419" s="13"/>
      <c r="B419" s="224"/>
      <c r="C419" s="225"/>
      <c r="D419" s="226" t="s">
        <v>138</v>
      </c>
      <c r="E419" s="227" t="s">
        <v>19</v>
      </c>
      <c r="F419" s="228" t="s">
        <v>563</v>
      </c>
      <c r="G419" s="225"/>
      <c r="H419" s="229">
        <v>48.200000000000003</v>
      </c>
      <c r="I419" s="230"/>
      <c r="J419" s="225"/>
      <c r="K419" s="225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138</v>
      </c>
      <c r="AU419" s="235" t="s">
        <v>84</v>
      </c>
      <c r="AV419" s="13" t="s">
        <v>84</v>
      </c>
      <c r="AW419" s="13" t="s">
        <v>37</v>
      </c>
      <c r="AX419" s="13" t="s">
        <v>75</v>
      </c>
      <c r="AY419" s="235" t="s">
        <v>127</v>
      </c>
    </row>
    <row r="420" s="13" customFormat="1">
      <c r="A420" s="13"/>
      <c r="B420" s="224"/>
      <c r="C420" s="225"/>
      <c r="D420" s="226" t="s">
        <v>138</v>
      </c>
      <c r="E420" s="227" t="s">
        <v>19</v>
      </c>
      <c r="F420" s="228" t="s">
        <v>569</v>
      </c>
      <c r="G420" s="225"/>
      <c r="H420" s="229">
        <v>36</v>
      </c>
      <c r="I420" s="230"/>
      <c r="J420" s="225"/>
      <c r="K420" s="225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138</v>
      </c>
      <c r="AU420" s="235" t="s">
        <v>84</v>
      </c>
      <c r="AV420" s="13" t="s">
        <v>84</v>
      </c>
      <c r="AW420" s="13" t="s">
        <v>37</v>
      </c>
      <c r="AX420" s="13" t="s">
        <v>75</v>
      </c>
      <c r="AY420" s="235" t="s">
        <v>127</v>
      </c>
    </row>
    <row r="421" s="13" customFormat="1">
      <c r="A421" s="13"/>
      <c r="B421" s="224"/>
      <c r="C421" s="225"/>
      <c r="D421" s="226" t="s">
        <v>138</v>
      </c>
      <c r="E421" s="227" t="s">
        <v>19</v>
      </c>
      <c r="F421" s="228" t="s">
        <v>575</v>
      </c>
      <c r="G421" s="225"/>
      <c r="H421" s="229">
        <v>32.899999999999999</v>
      </c>
      <c r="I421" s="230"/>
      <c r="J421" s="225"/>
      <c r="K421" s="225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138</v>
      </c>
      <c r="AU421" s="235" t="s">
        <v>84</v>
      </c>
      <c r="AV421" s="13" t="s">
        <v>84</v>
      </c>
      <c r="AW421" s="13" t="s">
        <v>37</v>
      </c>
      <c r="AX421" s="13" t="s">
        <v>75</v>
      </c>
      <c r="AY421" s="235" t="s">
        <v>127</v>
      </c>
    </row>
    <row r="422" s="14" customFormat="1">
      <c r="A422" s="14"/>
      <c r="B422" s="236"/>
      <c r="C422" s="237"/>
      <c r="D422" s="226" t="s">
        <v>138</v>
      </c>
      <c r="E422" s="238" t="s">
        <v>19</v>
      </c>
      <c r="F422" s="239" t="s">
        <v>140</v>
      </c>
      <c r="G422" s="237"/>
      <c r="H422" s="240">
        <v>117.09999999999999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138</v>
      </c>
      <c r="AU422" s="246" t="s">
        <v>84</v>
      </c>
      <c r="AV422" s="14" t="s">
        <v>134</v>
      </c>
      <c r="AW422" s="14" t="s">
        <v>37</v>
      </c>
      <c r="AX422" s="14" t="s">
        <v>82</v>
      </c>
      <c r="AY422" s="246" t="s">
        <v>127</v>
      </c>
    </row>
    <row r="423" s="2" customFormat="1" ht="24.15" customHeight="1">
      <c r="A423" s="40"/>
      <c r="B423" s="41"/>
      <c r="C423" s="206" t="s">
        <v>620</v>
      </c>
      <c r="D423" s="206" t="s">
        <v>129</v>
      </c>
      <c r="E423" s="207" t="s">
        <v>621</v>
      </c>
      <c r="F423" s="208" t="s">
        <v>622</v>
      </c>
      <c r="G423" s="209" t="s">
        <v>132</v>
      </c>
      <c r="H423" s="210">
        <v>30</v>
      </c>
      <c r="I423" s="211"/>
      <c r="J423" s="212">
        <f>ROUND(I423*H423,2)</f>
        <v>0</v>
      </c>
      <c r="K423" s="208" t="s">
        <v>133</v>
      </c>
      <c r="L423" s="46"/>
      <c r="M423" s="213" t="s">
        <v>19</v>
      </c>
      <c r="N423" s="214" t="s">
        <v>46</v>
      </c>
      <c r="O423" s="86"/>
      <c r="P423" s="215">
        <f>O423*H423</f>
        <v>0</v>
      </c>
      <c r="Q423" s="215">
        <v>1.0000000000000001E-05</v>
      </c>
      <c r="R423" s="215">
        <f>Q423*H423</f>
        <v>0.00030000000000000003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134</v>
      </c>
      <c r="AT423" s="217" t="s">
        <v>129</v>
      </c>
      <c r="AU423" s="217" t="s">
        <v>84</v>
      </c>
      <c r="AY423" s="19" t="s">
        <v>127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82</v>
      </c>
      <c r="BK423" s="218">
        <f>ROUND(I423*H423,2)</f>
        <v>0</v>
      </c>
      <c r="BL423" s="19" t="s">
        <v>134</v>
      </c>
      <c r="BM423" s="217" t="s">
        <v>623</v>
      </c>
    </row>
    <row r="424" s="2" customFormat="1">
      <c r="A424" s="40"/>
      <c r="B424" s="41"/>
      <c r="C424" s="42"/>
      <c r="D424" s="219" t="s">
        <v>136</v>
      </c>
      <c r="E424" s="42"/>
      <c r="F424" s="220" t="s">
        <v>624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136</v>
      </c>
      <c r="AU424" s="19" t="s">
        <v>84</v>
      </c>
    </row>
    <row r="425" s="13" customFormat="1">
      <c r="A425" s="13"/>
      <c r="B425" s="224"/>
      <c r="C425" s="225"/>
      <c r="D425" s="226" t="s">
        <v>138</v>
      </c>
      <c r="E425" s="227" t="s">
        <v>19</v>
      </c>
      <c r="F425" s="228" t="s">
        <v>581</v>
      </c>
      <c r="G425" s="225"/>
      <c r="H425" s="229">
        <v>4.2999999999999998</v>
      </c>
      <c r="I425" s="230"/>
      <c r="J425" s="225"/>
      <c r="K425" s="225"/>
      <c r="L425" s="231"/>
      <c r="M425" s="232"/>
      <c r="N425" s="233"/>
      <c r="O425" s="233"/>
      <c r="P425" s="233"/>
      <c r="Q425" s="233"/>
      <c r="R425" s="233"/>
      <c r="S425" s="233"/>
      <c r="T425" s="23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5" t="s">
        <v>138</v>
      </c>
      <c r="AU425" s="235" t="s">
        <v>84</v>
      </c>
      <c r="AV425" s="13" t="s">
        <v>84</v>
      </c>
      <c r="AW425" s="13" t="s">
        <v>37</v>
      </c>
      <c r="AX425" s="13" t="s">
        <v>75</v>
      </c>
      <c r="AY425" s="235" t="s">
        <v>127</v>
      </c>
    </row>
    <row r="426" s="13" customFormat="1">
      <c r="A426" s="13"/>
      <c r="B426" s="224"/>
      <c r="C426" s="225"/>
      <c r="D426" s="226" t="s">
        <v>138</v>
      </c>
      <c r="E426" s="227" t="s">
        <v>19</v>
      </c>
      <c r="F426" s="228" t="s">
        <v>582</v>
      </c>
      <c r="G426" s="225"/>
      <c r="H426" s="229">
        <v>12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138</v>
      </c>
      <c r="AU426" s="235" t="s">
        <v>84</v>
      </c>
      <c r="AV426" s="13" t="s">
        <v>84</v>
      </c>
      <c r="AW426" s="13" t="s">
        <v>37</v>
      </c>
      <c r="AX426" s="13" t="s">
        <v>75</v>
      </c>
      <c r="AY426" s="235" t="s">
        <v>127</v>
      </c>
    </row>
    <row r="427" s="13" customFormat="1">
      <c r="A427" s="13"/>
      <c r="B427" s="224"/>
      <c r="C427" s="225"/>
      <c r="D427" s="226" t="s">
        <v>138</v>
      </c>
      <c r="E427" s="227" t="s">
        <v>19</v>
      </c>
      <c r="F427" s="228" t="s">
        <v>583</v>
      </c>
      <c r="G427" s="225"/>
      <c r="H427" s="229">
        <v>13.699999999999999</v>
      </c>
      <c r="I427" s="230"/>
      <c r="J427" s="225"/>
      <c r="K427" s="225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138</v>
      </c>
      <c r="AU427" s="235" t="s">
        <v>84</v>
      </c>
      <c r="AV427" s="13" t="s">
        <v>84</v>
      </c>
      <c r="AW427" s="13" t="s">
        <v>37</v>
      </c>
      <c r="AX427" s="13" t="s">
        <v>75</v>
      </c>
      <c r="AY427" s="235" t="s">
        <v>127</v>
      </c>
    </row>
    <row r="428" s="14" customFormat="1">
      <c r="A428" s="14"/>
      <c r="B428" s="236"/>
      <c r="C428" s="237"/>
      <c r="D428" s="226" t="s">
        <v>138</v>
      </c>
      <c r="E428" s="238" t="s">
        <v>19</v>
      </c>
      <c r="F428" s="239" t="s">
        <v>140</v>
      </c>
      <c r="G428" s="237"/>
      <c r="H428" s="240">
        <v>30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138</v>
      </c>
      <c r="AU428" s="246" t="s">
        <v>84</v>
      </c>
      <c r="AV428" s="14" t="s">
        <v>134</v>
      </c>
      <c r="AW428" s="14" t="s">
        <v>37</v>
      </c>
      <c r="AX428" s="14" t="s">
        <v>82</v>
      </c>
      <c r="AY428" s="246" t="s">
        <v>127</v>
      </c>
    </row>
    <row r="429" s="2" customFormat="1" ht="24.15" customHeight="1">
      <c r="A429" s="40"/>
      <c r="B429" s="41"/>
      <c r="C429" s="206" t="s">
        <v>625</v>
      </c>
      <c r="D429" s="206" t="s">
        <v>129</v>
      </c>
      <c r="E429" s="207" t="s">
        <v>626</v>
      </c>
      <c r="F429" s="208" t="s">
        <v>627</v>
      </c>
      <c r="G429" s="209" t="s">
        <v>195</v>
      </c>
      <c r="H429" s="210">
        <v>31.600000000000001</v>
      </c>
      <c r="I429" s="211"/>
      <c r="J429" s="212">
        <f>ROUND(I429*H429,2)</f>
        <v>0</v>
      </c>
      <c r="K429" s="208" t="s">
        <v>133</v>
      </c>
      <c r="L429" s="46"/>
      <c r="M429" s="213" t="s">
        <v>19</v>
      </c>
      <c r="N429" s="214" t="s">
        <v>46</v>
      </c>
      <c r="O429" s="86"/>
      <c r="P429" s="215">
        <f>O429*H429</f>
        <v>0</v>
      </c>
      <c r="Q429" s="215">
        <v>0.18292</v>
      </c>
      <c r="R429" s="215">
        <f>Q429*H429</f>
        <v>5.7802720000000001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134</v>
      </c>
      <c r="AT429" s="217" t="s">
        <v>129</v>
      </c>
      <c r="AU429" s="217" t="s">
        <v>84</v>
      </c>
      <c r="AY429" s="19" t="s">
        <v>127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82</v>
      </c>
      <c r="BK429" s="218">
        <f>ROUND(I429*H429,2)</f>
        <v>0</v>
      </c>
      <c r="BL429" s="19" t="s">
        <v>134</v>
      </c>
      <c r="BM429" s="217" t="s">
        <v>628</v>
      </c>
    </row>
    <row r="430" s="2" customFormat="1">
      <c r="A430" s="40"/>
      <c r="B430" s="41"/>
      <c r="C430" s="42"/>
      <c r="D430" s="219" t="s">
        <v>136</v>
      </c>
      <c r="E430" s="42"/>
      <c r="F430" s="220" t="s">
        <v>629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136</v>
      </c>
      <c r="AU430" s="19" t="s">
        <v>84</v>
      </c>
    </row>
    <row r="431" s="13" customFormat="1">
      <c r="A431" s="13"/>
      <c r="B431" s="224"/>
      <c r="C431" s="225"/>
      <c r="D431" s="226" t="s">
        <v>138</v>
      </c>
      <c r="E431" s="227" t="s">
        <v>19</v>
      </c>
      <c r="F431" s="228" t="s">
        <v>630</v>
      </c>
      <c r="G431" s="225"/>
      <c r="H431" s="229">
        <v>31.600000000000001</v>
      </c>
      <c r="I431" s="230"/>
      <c r="J431" s="225"/>
      <c r="K431" s="225"/>
      <c r="L431" s="231"/>
      <c r="M431" s="232"/>
      <c r="N431" s="233"/>
      <c r="O431" s="233"/>
      <c r="P431" s="233"/>
      <c r="Q431" s="233"/>
      <c r="R431" s="233"/>
      <c r="S431" s="233"/>
      <c r="T431" s="23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5" t="s">
        <v>138</v>
      </c>
      <c r="AU431" s="235" t="s">
        <v>84</v>
      </c>
      <c r="AV431" s="13" t="s">
        <v>84</v>
      </c>
      <c r="AW431" s="13" t="s">
        <v>37</v>
      </c>
      <c r="AX431" s="13" t="s">
        <v>75</v>
      </c>
      <c r="AY431" s="235" t="s">
        <v>127</v>
      </c>
    </row>
    <row r="432" s="14" customFormat="1">
      <c r="A432" s="14"/>
      <c r="B432" s="236"/>
      <c r="C432" s="237"/>
      <c r="D432" s="226" t="s">
        <v>138</v>
      </c>
      <c r="E432" s="238" t="s">
        <v>19</v>
      </c>
      <c r="F432" s="239" t="s">
        <v>140</v>
      </c>
      <c r="G432" s="237"/>
      <c r="H432" s="240">
        <v>31.600000000000001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6" t="s">
        <v>138</v>
      </c>
      <c r="AU432" s="246" t="s">
        <v>84</v>
      </c>
      <c r="AV432" s="14" t="s">
        <v>134</v>
      </c>
      <c r="AW432" s="14" t="s">
        <v>37</v>
      </c>
      <c r="AX432" s="14" t="s">
        <v>82</v>
      </c>
      <c r="AY432" s="246" t="s">
        <v>127</v>
      </c>
    </row>
    <row r="433" s="2" customFormat="1" ht="16.5" customHeight="1">
      <c r="A433" s="40"/>
      <c r="B433" s="41"/>
      <c r="C433" s="247" t="s">
        <v>631</v>
      </c>
      <c r="D433" s="247" t="s">
        <v>278</v>
      </c>
      <c r="E433" s="248" t="s">
        <v>632</v>
      </c>
      <c r="F433" s="249" t="s">
        <v>633</v>
      </c>
      <c r="G433" s="250" t="s">
        <v>195</v>
      </c>
      <c r="H433" s="251">
        <v>32.231999999999999</v>
      </c>
      <c r="I433" s="252"/>
      <c r="J433" s="253">
        <f>ROUND(I433*H433,2)</f>
        <v>0</v>
      </c>
      <c r="K433" s="249" t="s">
        <v>133</v>
      </c>
      <c r="L433" s="254"/>
      <c r="M433" s="255" t="s">
        <v>19</v>
      </c>
      <c r="N433" s="256" t="s">
        <v>46</v>
      </c>
      <c r="O433" s="86"/>
      <c r="P433" s="215">
        <f>O433*H433</f>
        <v>0</v>
      </c>
      <c r="Q433" s="215">
        <v>0.035999999999999997</v>
      </c>
      <c r="R433" s="215">
        <f>Q433*H433</f>
        <v>1.1603519999999998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169</v>
      </c>
      <c r="AT433" s="217" t="s">
        <v>278</v>
      </c>
      <c r="AU433" s="217" t="s">
        <v>84</v>
      </c>
      <c r="AY433" s="19" t="s">
        <v>127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82</v>
      </c>
      <c r="BK433" s="218">
        <f>ROUND(I433*H433,2)</f>
        <v>0</v>
      </c>
      <c r="BL433" s="19" t="s">
        <v>134</v>
      </c>
      <c r="BM433" s="217" t="s">
        <v>634</v>
      </c>
    </row>
    <row r="434" s="13" customFormat="1">
      <c r="A434" s="13"/>
      <c r="B434" s="224"/>
      <c r="C434" s="225"/>
      <c r="D434" s="226" t="s">
        <v>138</v>
      </c>
      <c r="E434" s="225"/>
      <c r="F434" s="228" t="s">
        <v>635</v>
      </c>
      <c r="G434" s="225"/>
      <c r="H434" s="229">
        <v>32.231999999999999</v>
      </c>
      <c r="I434" s="230"/>
      <c r="J434" s="225"/>
      <c r="K434" s="225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138</v>
      </c>
      <c r="AU434" s="235" t="s">
        <v>84</v>
      </c>
      <c r="AV434" s="13" t="s">
        <v>84</v>
      </c>
      <c r="AW434" s="13" t="s">
        <v>4</v>
      </c>
      <c r="AX434" s="13" t="s">
        <v>82</v>
      </c>
      <c r="AY434" s="235" t="s">
        <v>127</v>
      </c>
    </row>
    <row r="435" s="2" customFormat="1" ht="24.15" customHeight="1">
      <c r="A435" s="40"/>
      <c r="B435" s="41"/>
      <c r="C435" s="206" t="s">
        <v>636</v>
      </c>
      <c r="D435" s="206" t="s">
        <v>129</v>
      </c>
      <c r="E435" s="207" t="s">
        <v>637</v>
      </c>
      <c r="F435" s="208" t="s">
        <v>638</v>
      </c>
      <c r="G435" s="209" t="s">
        <v>195</v>
      </c>
      <c r="H435" s="210">
        <v>40.700000000000003</v>
      </c>
      <c r="I435" s="211"/>
      <c r="J435" s="212">
        <f>ROUND(I435*H435,2)</f>
        <v>0</v>
      </c>
      <c r="K435" s="208" t="s">
        <v>133</v>
      </c>
      <c r="L435" s="46"/>
      <c r="M435" s="213" t="s">
        <v>19</v>
      </c>
      <c r="N435" s="214" t="s">
        <v>46</v>
      </c>
      <c r="O435" s="86"/>
      <c r="P435" s="215">
        <f>O435*H435</f>
        <v>0</v>
      </c>
      <c r="Q435" s="215">
        <v>0.18292</v>
      </c>
      <c r="R435" s="215">
        <f>Q435*H435</f>
        <v>7.4448440000000007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134</v>
      </c>
      <c r="AT435" s="217" t="s">
        <v>129</v>
      </c>
      <c r="AU435" s="217" t="s">
        <v>84</v>
      </c>
      <c r="AY435" s="19" t="s">
        <v>127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82</v>
      </c>
      <c r="BK435" s="218">
        <f>ROUND(I435*H435,2)</f>
        <v>0</v>
      </c>
      <c r="BL435" s="19" t="s">
        <v>134</v>
      </c>
      <c r="BM435" s="217" t="s">
        <v>639</v>
      </c>
    </row>
    <row r="436" s="2" customFormat="1">
      <c r="A436" s="40"/>
      <c r="B436" s="41"/>
      <c r="C436" s="42"/>
      <c r="D436" s="219" t="s">
        <v>136</v>
      </c>
      <c r="E436" s="42"/>
      <c r="F436" s="220" t="s">
        <v>640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136</v>
      </c>
      <c r="AU436" s="19" t="s">
        <v>84</v>
      </c>
    </row>
    <row r="437" s="13" customFormat="1">
      <c r="A437" s="13"/>
      <c r="B437" s="224"/>
      <c r="C437" s="225"/>
      <c r="D437" s="226" t="s">
        <v>138</v>
      </c>
      <c r="E437" s="227" t="s">
        <v>19</v>
      </c>
      <c r="F437" s="228" t="s">
        <v>641</v>
      </c>
      <c r="G437" s="225"/>
      <c r="H437" s="229">
        <v>33.700000000000003</v>
      </c>
      <c r="I437" s="230"/>
      <c r="J437" s="225"/>
      <c r="K437" s="225"/>
      <c r="L437" s="231"/>
      <c r="M437" s="232"/>
      <c r="N437" s="233"/>
      <c r="O437" s="233"/>
      <c r="P437" s="233"/>
      <c r="Q437" s="233"/>
      <c r="R437" s="233"/>
      <c r="S437" s="233"/>
      <c r="T437" s="23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5" t="s">
        <v>138</v>
      </c>
      <c r="AU437" s="235" t="s">
        <v>84</v>
      </c>
      <c r="AV437" s="13" t="s">
        <v>84</v>
      </c>
      <c r="AW437" s="13" t="s">
        <v>37</v>
      </c>
      <c r="AX437" s="13" t="s">
        <v>75</v>
      </c>
      <c r="AY437" s="235" t="s">
        <v>127</v>
      </c>
    </row>
    <row r="438" s="13" customFormat="1">
      <c r="A438" s="13"/>
      <c r="B438" s="224"/>
      <c r="C438" s="225"/>
      <c r="D438" s="226" t="s">
        <v>138</v>
      </c>
      <c r="E438" s="227" t="s">
        <v>19</v>
      </c>
      <c r="F438" s="228" t="s">
        <v>642</v>
      </c>
      <c r="G438" s="225"/>
      <c r="H438" s="229">
        <v>7</v>
      </c>
      <c r="I438" s="230"/>
      <c r="J438" s="225"/>
      <c r="K438" s="225"/>
      <c r="L438" s="231"/>
      <c r="M438" s="232"/>
      <c r="N438" s="233"/>
      <c r="O438" s="233"/>
      <c r="P438" s="233"/>
      <c r="Q438" s="233"/>
      <c r="R438" s="233"/>
      <c r="S438" s="233"/>
      <c r="T438" s="23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5" t="s">
        <v>138</v>
      </c>
      <c r="AU438" s="235" t="s">
        <v>84</v>
      </c>
      <c r="AV438" s="13" t="s">
        <v>84</v>
      </c>
      <c r="AW438" s="13" t="s">
        <v>37</v>
      </c>
      <c r="AX438" s="13" t="s">
        <v>75</v>
      </c>
      <c r="AY438" s="235" t="s">
        <v>127</v>
      </c>
    </row>
    <row r="439" s="14" customFormat="1">
      <c r="A439" s="14"/>
      <c r="B439" s="236"/>
      <c r="C439" s="237"/>
      <c r="D439" s="226" t="s">
        <v>138</v>
      </c>
      <c r="E439" s="238" t="s">
        <v>19</v>
      </c>
      <c r="F439" s="239" t="s">
        <v>140</v>
      </c>
      <c r="G439" s="237"/>
      <c r="H439" s="240">
        <v>40.700000000000003</v>
      </c>
      <c r="I439" s="241"/>
      <c r="J439" s="237"/>
      <c r="K439" s="237"/>
      <c r="L439" s="242"/>
      <c r="M439" s="243"/>
      <c r="N439" s="244"/>
      <c r="O439" s="244"/>
      <c r="P439" s="244"/>
      <c r="Q439" s="244"/>
      <c r="R439" s="244"/>
      <c r="S439" s="244"/>
      <c r="T439" s="24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6" t="s">
        <v>138</v>
      </c>
      <c r="AU439" s="246" t="s">
        <v>84</v>
      </c>
      <c r="AV439" s="14" t="s">
        <v>134</v>
      </c>
      <c r="AW439" s="14" t="s">
        <v>37</v>
      </c>
      <c r="AX439" s="14" t="s">
        <v>82</v>
      </c>
      <c r="AY439" s="246" t="s">
        <v>127</v>
      </c>
    </row>
    <row r="440" s="2" customFormat="1" ht="16.5" customHeight="1">
      <c r="A440" s="40"/>
      <c r="B440" s="41"/>
      <c r="C440" s="247" t="s">
        <v>643</v>
      </c>
      <c r="D440" s="247" t="s">
        <v>278</v>
      </c>
      <c r="E440" s="248" t="s">
        <v>644</v>
      </c>
      <c r="F440" s="249" t="s">
        <v>645</v>
      </c>
      <c r="G440" s="250" t="s">
        <v>195</v>
      </c>
      <c r="H440" s="251">
        <v>34.374000000000002</v>
      </c>
      <c r="I440" s="252"/>
      <c r="J440" s="253">
        <f>ROUND(I440*H440,2)</f>
        <v>0</v>
      </c>
      <c r="K440" s="249" t="s">
        <v>133</v>
      </c>
      <c r="L440" s="254"/>
      <c r="M440" s="255" t="s">
        <v>19</v>
      </c>
      <c r="N440" s="256" t="s">
        <v>46</v>
      </c>
      <c r="O440" s="86"/>
      <c r="P440" s="215">
        <f>O440*H440</f>
        <v>0</v>
      </c>
      <c r="Q440" s="215">
        <v>0.104</v>
      </c>
      <c r="R440" s="215">
        <f>Q440*H440</f>
        <v>3.5748960000000003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169</v>
      </c>
      <c r="AT440" s="217" t="s">
        <v>278</v>
      </c>
      <c r="AU440" s="217" t="s">
        <v>84</v>
      </c>
      <c r="AY440" s="19" t="s">
        <v>127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82</v>
      </c>
      <c r="BK440" s="218">
        <f>ROUND(I440*H440,2)</f>
        <v>0</v>
      </c>
      <c r="BL440" s="19" t="s">
        <v>134</v>
      </c>
      <c r="BM440" s="217" t="s">
        <v>646</v>
      </c>
    </row>
    <row r="441" s="13" customFormat="1">
      <c r="A441" s="13"/>
      <c r="B441" s="224"/>
      <c r="C441" s="225"/>
      <c r="D441" s="226" t="s">
        <v>138</v>
      </c>
      <c r="E441" s="225"/>
      <c r="F441" s="228" t="s">
        <v>647</v>
      </c>
      <c r="G441" s="225"/>
      <c r="H441" s="229">
        <v>34.374000000000002</v>
      </c>
      <c r="I441" s="230"/>
      <c r="J441" s="225"/>
      <c r="K441" s="225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138</v>
      </c>
      <c r="AU441" s="235" t="s">
        <v>84</v>
      </c>
      <c r="AV441" s="13" t="s">
        <v>84</v>
      </c>
      <c r="AW441" s="13" t="s">
        <v>4</v>
      </c>
      <c r="AX441" s="13" t="s">
        <v>82</v>
      </c>
      <c r="AY441" s="235" t="s">
        <v>127</v>
      </c>
    </row>
    <row r="442" s="2" customFormat="1" ht="16.5" customHeight="1">
      <c r="A442" s="40"/>
      <c r="B442" s="41"/>
      <c r="C442" s="206" t="s">
        <v>648</v>
      </c>
      <c r="D442" s="206" t="s">
        <v>129</v>
      </c>
      <c r="E442" s="207" t="s">
        <v>649</v>
      </c>
      <c r="F442" s="208" t="s">
        <v>650</v>
      </c>
      <c r="G442" s="209" t="s">
        <v>333</v>
      </c>
      <c r="H442" s="210">
        <v>4</v>
      </c>
      <c r="I442" s="211"/>
      <c r="J442" s="212">
        <f>ROUND(I442*H442,2)</f>
        <v>0</v>
      </c>
      <c r="K442" s="208" t="s">
        <v>133</v>
      </c>
      <c r="L442" s="46"/>
      <c r="M442" s="213" t="s">
        <v>19</v>
      </c>
      <c r="N442" s="214" t="s">
        <v>46</v>
      </c>
      <c r="O442" s="86"/>
      <c r="P442" s="215">
        <f>O442*H442</f>
        <v>0</v>
      </c>
      <c r="Q442" s="215">
        <v>3.0000000000000001E-05</v>
      </c>
      <c r="R442" s="215">
        <f>Q442*H442</f>
        <v>0.00012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134</v>
      </c>
      <c r="AT442" s="217" t="s">
        <v>129</v>
      </c>
      <c r="AU442" s="217" t="s">
        <v>84</v>
      </c>
      <c r="AY442" s="19" t="s">
        <v>127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82</v>
      </c>
      <c r="BK442" s="218">
        <f>ROUND(I442*H442,2)</f>
        <v>0</v>
      </c>
      <c r="BL442" s="19" t="s">
        <v>134</v>
      </c>
      <c r="BM442" s="217" t="s">
        <v>651</v>
      </c>
    </row>
    <row r="443" s="2" customFormat="1">
      <c r="A443" s="40"/>
      <c r="B443" s="41"/>
      <c r="C443" s="42"/>
      <c r="D443" s="219" t="s">
        <v>136</v>
      </c>
      <c r="E443" s="42"/>
      <c r="F443" s="220" t="s">
        <v>652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136</v>
      </c>
      <c r="AU443" s="19" t="s">
        <v>84</v>
      </c>
    </row>
    <row r="444" s="13" customFormat="1">
      <c r="A444" s="13"/>
      <c r="B444" s="224"/>
      <c r="C444" s="225"/>
      <c r="D444" s="226" t="s">
        <v>138</v>
      </c>
      <c r="E444" s="227" t="s">
        <v>19</v>
      </c>
      <c r="F444" s="228" t="s">
        <v>653</v>
      </c>
      <c r="G444" s="225"/>
      <c r="H444" s="229">
        <v>4</v>
      </c>
      <c r="I444" s="230"/>
      <c r="J444" s="225"/>
      <c r="K444" s="225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138</v>
      </c>
      <c r="AU444" s="235" t="s">
        <v>84</v>
      </c>
      <c r="AV444" s="13" t="s">
        <v>84</v>
      </c>
      <c r="AW444" s="13" t="s">
        <v>37</v>
      </c>
      <c r="AX444" s="13" t="s">
        <v>75</v>
      </c>
      <c r="AY444" s="235" t="s">
        <v>127</v>
      </c>
    </row>
    <row r="445" s="14" customFormat="1">
      <c r="A445" s="14"/>
      <c r="B445" s="236"/>
      <c r="C445" s="237"/>
      <c r="D445" s="226" t="s">
        <v>138</v>
      </c>
      <c r="E445" s="238" t="s">
        <v>19</v>
      </c>
      <c r="F445" s="239" t="s">
        <v>140</v>
      </c>
      <c r="G445" s="237"/>
      <c r="H445" s="240">
        <v>4</v>
      </c>
      <c r="I445" s="241"/>
      <c r="J445" s="237"/>
      <c r="K445" s="237"/>
      <c r="L445" s="242"/>
      <c r="M445" s="243"/>
      <c r="N445" s="244"/>
      <c r="O445" s="244"/>
      <c r="P445" s="244"/>
      <c r="Q445" s="244"/>
      <c r="R445" s="244"/>
      <c r="S445" s="244"/>
      <c r="T445" s="24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6" t="s">
        <v>138</v>
      </c>
      <c r="AU445" s="246" t="s">
        <v>84</v>
      </c>
      <c r="AV445" s="14" t="s">
        <v>134</v>
      </c>
      <c r="AW445" s="14" t="s">
        <v>37</v>
      </c>
      <c r="AX445" s="14" t="s">
        <v>82</v>
      </c>
      <c r="AY445" s="246" t="s">
        <v>127</v>
      </c>
    </row>
    <row r="446" s="2" customFormat="1" ht="16.5" customHeight="1">
      <c r="A446" s="40"/>
      <c r="B446" s="41"/>
      <c r="C446" s="247" t="s">
        <v>654</v>
      </c>
      <c r="D446" s="247" t="s">
        <v>278</v>
      </c>
      <c r="E446" s="248" t="s">
        <v>655</v>
      </c>
      <c r="F446" s="249" t="s">
        <v>656</v>
      </c>
      <c r="G446" s="250" t="s">
        <v>333</v>
      </c>
      <c r="H446" s="251">
        <v>4</v>
      </c>
      <c r="I446" s="252"/>
      <c r="J446" s="253">
        <f>ROUND(I446*H446,2)</f>
        <v>0</v>
      </c>
      <c r="K446" s="249" t="s">
        <v>133</v>
      </c>
      <c r="L446" s="254"/>
      <c r="M446" s="255" t="s">
        <v>19</v>
      </c>
      <c r="N446" s="256" t="s">
        <v>46</v>
      </c>
      <c r="O446" s="86"/>
      <c r="P446" s="215">
        <f>O446*H446</f>
        <v>0</v>
      </c>
      <c r="Q446" s="215">
        <v>0.28999999999999998</v>
      </c>
      <c r="R446" s="215">
        <f>Q446*H446</f>
        <v>1.1599999999999999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169</v>
      </c>
      <c r="AT446" s="217" t="s">
        <v>278</v>
      </c>
      <c r="AU446" s="217" t="s">
        <v>84</v>
      </c>
      <c r="AY446" s="19" t="s">
        <v>127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82</v>
      </c>
      <c r="BK446" s="218">
        <f>ROUND(I446*H446,2)</f>
        <v>0</v>
      </c>
      <c r="BL446" s="19" t="s">
        <v>134</v>
      </c>
      <c r="BM446" s="217" t="s">
        <v>657</v>
      </c>
    </row>
    <row r="447" s="2" customFormat="1" ht="16.5" customHeight="1">
      <c r="A447" s="40"/>
      <c r="B447" s="41"/>
      <c r="C447" s="206" t="s">
        <v>658</v>
      </c>
      <c r="D447" s="206" t="s">
        <v>129</v>
      </c>
      <c r="E447" s="207" t="s">
        <v>659</v>
      </c>
      <c r="F447" s="208" t="s">
        <v>660</v>
      </c>
      <c r="G447" s="209" t="s">
        <v>214</v>
      </c>
      <c r="H447" s="210">
        <v>3.903</v>
      </c>
      <c r="I447" s="211"/>
      <c r="J447" s="212">
        <f>ROUND(I447*H447,2)</f>
        <v>0</v>
      </c>
      <c r="K447" s="208" t="s">
        <v>133</v>
      </c>
      <c r="L447" s="46"/>
      <c r="M447" s="213" t="s">
        <v>19</v>
      </c>
      <c r="N447" s="214" t="s">
        <v>46</v>
      </c>
      <c r="O447" s="86"/>
      <c r="P447" s="215">
        <f>O447*H447</f>
        <v>0</v>
      </c>
      <c r="Q447" s="215">
        <v>2.2563399999999998</v>
      </c>
      <c r="R447" s="215">
        <f>Q447*H447</f>
        <v>8.8064950199999998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134</v>
      </c>
      <c r="AT447" s="217" t="s">
        <v>129</v>
      </c>
      <c r="AU447" s="217" t="s">
        <v>84</v>
      </c>
      <c r="AY447" s="19" t="s">
        <v>127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82</v>
      </c>
      <c r="BK447" s="218">
        <f>ROUND(I447*H447,2)</f>
        <v>0</v>
      </c>
      <c r="BL447" s="19" t="s">
        <v>134</v>
      </c>
      <c r="BM447" s="217" t="s">
        <v>661</v>
      </c>
    </row>
    <row r="448" s="2" customFormat="1">
      <c r="A448" s="40"/>
      <c r="B448" s="41"/>
      <c r="C448" s="42"/>
      <c r="D448" s="219" t="s">
        <v>136</v>
      </c>
      <c r="E448" s="42"/>
      <c r="F448" s="220" t="s">
        <v>662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136</v>
      </c>
      <c r="AU448" s="19" t="s">
        <v>84</v>
      </c>
    </row>
    <row r="449" s="13" customFormat="1">
      <c r="A449" s="13"/>
      <c r="B449" s="224"/>
      <c r="C449" s="225"/>
      <c r="D449" s="226" t="s">
        <v>138</v>
      </c>
      <c r="E449" s="227" t="s">
        <v>19</v>
      </c>
      <c r="F449" s="228" t="s">
        <v>663</v>
      </c>
      <c r="G449" s="225"/>
      <c r="H449" s="229">
        <v>2.359</v>
      </c>
      <c r="I449" s="230"/>
      <c r="J449" s="225"/>
      <c r="K449" s="225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138</v>
      </c>
      <c r="AU449" s="235" t="s">
        <v>84</v>
      </c>
      <c r="AV449" s="13" t="s">
        <v>84</v>
      </c>
      <c r="AW449" s="13" t="s">
        <v>37</v>
      </c>
      <c r="AX449" s="13" t="s">
        <v>75</v>
      </c>
      <c r="AY449" s="235" t="s">
        <v>127</v>
      </c>
    </row>
    <row r="450" s="13" customFormat="1">
      <c r="A450" s="13"/>
      <c r="B450" s="224"/>
      <c r="C450" s="225"/>
      <c r="D450" s="226" t="s">
        <v>138</v>
      </c>
      <c r="E450" s="227" t="s">
        <v>19</v>
      </c>
      <c r="F450" s="228" t="s">
        <v>664</v>
      </c>
      <c r="G450" s="225"/>
      <c r="H450" s="229">
        <v>0.28000000000000003</v>
      </c>
      <c r="I450" s="230"/>
      <c r="J450" s="225"/>
      <c r="K450" s="225"/>
      <c r="L450" s="231"/>
      <c r="M450" s="232"/>
      <c r="N450" s="233"/>
      <c r="O450" s="233"/>
      <c r="P450" s="233"/>
      <c r="Q450" s="233"/>
      <c r="R450" s="233"/>
      <c r="S450" s="233"/>
      <c r="T450" s="23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5" t="s">
        <v>138</v>
      </c>
      <c r="AU450" s="235" t="s">
        <v>84</v>
      </c>
      <c r="AV450" s="13" t="s">
        <v>84</v>
      </c>
      <c r="AW450" s="13" t="s">
        <v>37</v>
      </c>
      <c r="AX450" s="13" t="s">
        <v>75</v>
      </c>
      <c r="AY450" s="235" t="s">
        <v>127</v>
      </c>
    </row>
    <row r="451" s="13" customFormat="1">
      <c r="A451" s="13"/>
      <c r="B451" s="224"/>
      <c r="C451" s="225"/>
      <c r="D451" s="226" t="s">
        <v>138</v>
      </c>
      <c r="E451" s="227" t="s">
        <v>19</v>
      </c>
      <c r="F451" s="228" t="s">
        <v>665</v>
      </c>
      <c r="G451" s="225"/>
      <c r="H451" s="229">
        <v>1.264</v>
      </c>
      <c r="I451" s="230"/>
      <c r="J451" s="225"/>
      <c r="K451" s="225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138</v>
      </c>
      <c r="AU451" s="235" t="s">
        <v>84</v>
      </c>
      <c r="AV451" s="13" t="s">
        <v>84</v>
      </c>
      <c r="AW451" s="13" t="s">
        <v>37</v>
      </c>
      <c r="AX451" s="13" t="s">
        <v>75</v>
      </c>
      <c r="AY451" s="235" t="s">
        <v>127</v>
      </c>
    </row>
    <row r="452" s="14" customFormat="1">
      <c r="A452" s="14"/>
      <c r="B452" s="236"/>
      <c r="C452" s="237"/>
      <c r="D452" s="226" t="s">
        <v>138</v>
      </c>
      <c r="E452" s="238" t="s">
        <v>19</v>
      </c>
      <c r="F452" s="239" t="s">
        <v>140</v>
      </c>
      <c r="G452" s="237"/>
      <c r="H452" s="240">
        <v>3.9030000000000005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6" t="s">
        <v>138</v>
      </c>
      <c r="AU452" s="246" t="s">
        <v>84</v>
      </c>
      <c r="AV452" s="14" t="s">
        <v>134</v>
      </c>
      <c r="AW452" s="14" t="s">
        <v>37</v>
      </c>
      <c r="AX452" s="14" t="s">
        <v>82</v>
      </c>
      <c r="AY452" s="246" t="s">
        <v>127</v>
      </c>
    </row>
    <row r="453" s="2" customFormat="1" ht="24.15" customHeight="1">
      <c r="A453" s="40"/>
      <c r="B453" s="41"/>
      <c r="C453" s="206" t="s">
        <v>666</v>
      </c>
      <c r="D453" s="206" t="s">
        <v>129</v>
      </c>
      <c r="E453" s="207" t="s">
        <v>667</v>
      </c>
      <c r="F453" s="208" t="s">
        <v>668</v>
      </c>
      <c r="G453" s="209" t="s">
        <v>333</v>
      </c>
      <c r="H453" s="210">
        <v>1</v>
      </c>
      <c r="I453" s="211"/>
      <c r="J453" s="212">
        <f>ROUND(I453*H453,2)</f>
        <v>0</v>
      </c>
      <c r="K453" s="208" t="s">
        <v>19</v>
      </c>
      <c r="L453" s="46"/>
      <c r="M453" s="213" t="s">
        <v>19</v>
      </c>
      <c r="N453" s="214" t="s">
        <v>46</v>
      </c>
      <c r="O453" s="86"/>
      <c r="P453" s="215">
        <f>O453*H453</f>
        <v>0</v>
      </c>
      <c r="Q453" s="215">
        <v>6.2615499999999997</v>
      </c>
      <c r="R453" s="215">
        <f>Q453*H453</f>
        <v>6.2615499999999997</v>
      </c>
      <c r="S453" s="215">
        <v>0</v>
      </c>
      <c r="T453" s="21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134</v>
      </c>
      <c r="AT453" s="217" t="s">
        <v>129</v>
      </c>
      <c r="AU453" s="217" t="s">
        <v>84</v>
      </c>
      <c r="AY453" s="19" t="s">
        <v>127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82</v>
      </c>
      <c r="BK453" s="218">
        <f>ROUND(I453*H453,2)</f>
        <v>0</v>
      </c>
      <c r="BL453" s="19" t="s">
        <v>134</v>
      </c>
      <c r="BM453" s="217" t="s">
        <v>669</v>
      </c>
    </row>
    <row r="454" s="13" customFormat="1">
      <c r="A454" s="13"/>
      <c r="B454" s="224"/>
      <c r="C454" s="225"/>
      <c r="D454" s="226" t="s">
        <v>138</v>
      </c>
      <c r="E454" s="227" t="s">
        <v>19</v>
      </c>
      <c r="F454" s="228" t="s">
        <v>670</v>
      </c>
      <c r="G454" s="225"/>
      <c r="H454" s="229">
        <v>1</v>
      </c>
      <c r="I454" s="230"/>
      <c r="J454" s="225"/>
      <c r="K454" s="225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138</v>
      </c>
      <c r="AU454" s="235" t="s">
        <v>84</v>
      </c>
      <c r="AV454" s="13" t="s">
        <v>84</v>
      </c>
      <c r="AW454" s="13" t="s">
        <v>37</v>
      </c>
      <c r="AX454" s="13" t="s">
        <v>75</v>
      </c>
      <c r="AY454" s="235" t="s">
        <v>127</v>
      </c>
    </row>
    <row r="455" s="14" customFormat="1">
      <c r="A455" s="14"/>
      <c r="B455" s="236"/>
      <c r="C455" s="237"/>
      <c r="D455" s="226" t="s">
        <v>138</v>
      </c>
      <c r="E455" s="238" t="s">
        <v>19</v>
      </c>
      <c r="F455" s="239" t="s">
        <v>140</v>
      </c>
      <c r="G455" s="237"/>
      <c r="H455" s="240">
        <v>1</v>
      </c>
      <c r="I455" s="241"/>
      <c r="J455" s="237"/>
      <c r="K455" s="237"/>
      <c r="L455" s="242"/>
      <c r="M455" s="243"/>
      <c r="N455" s="244"/>
      <c r="O455" s="244"/>
      <c r="P455" s="244"/>
      <c r="Q455" s="244"/>
      <c r="R455" s="244"/>
      <c r="S455" s="244"/>
      <c r="T455" s="24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6" t="s">
        <v>138</v>
      </c>
      <c r="AU455" s="246" t="s">
        <v>84</v>
      </c>
      <c r="AV455" s="14" t="s">
        <v>134</v>
      </c>
      <c r="AW455" s="14" t="s">
        <v>37</v>
      </c>
      <c r="AX455" s="14" t="s">
        <v>82</v>
      </c>
      <c r="AY455" s="246" t="s">
        <v>127</v>
      </c>
    </row>
    <row r="456" s="2" customFormat="1" ht="16.5" customHeight="1">
      <c r="A456" s="40"/>
      <c r="B456" s="41"/>
      <c r="C456" s="206" t="s">
        <v>671</v>
      </c>
      <c r="D456" s="206" t="s">
        <v>129</v>
      </c>
      <c r="E456" s="207" t="s">
        <v>672</v>
      </c>
      <c r="F456" s="208" t="s">
        <v>673</v>
      </c>
      <c r="G456" s="209" t="s">
        <v>262</v>
      </c>
      <c r="H456" s="210">
        <v>0.096000000000000002</v>
      </c>
      <c r="I456" s="211"/>
      <c r="J456" s="212">
        <f>ROUND(I456*H456,2)</f>
        <v>0</v>
      </c>
      <c r="K456" s="208" t="s">
        <v>133</v>
      </c>
      <c r="L456" s="46"/>
      <c r="M456" s="213" t="s">
        <v>19</v>
      </c>
      <c r="N456" s="214" t="s">
        <v>46</v>
      </c>
      <c r="O456" s="86"/>
      <c r="P456" s="215">
        <f>O456*H456</f>
        <v>0</v>
      </c>
      <c r="Q456" s="215">
        <v>1.04359</v>
      </c>
      <c r="R456" s="215">
        <f>Q456*H456</f>
        <v>0.10018464000000001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134</v>
      </c>
      <c r="AT456" s="217" t="s">
        <v>129</v>
      </c>
      <c r="AU456" s="217" t="s">
        <v>84</v>
      </c>
      <c r="AY456" s="19" t="s">
        <v>127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82</v>
      </c>
      <c r="BK456" s="218">
        <f>ROUND(I456*H456,2)</f>
        <v>0</v>
      </c>
      <c r="BL456" s="19" t="s">
        <v>134</v>
      </c>
      <c r="BM456" s="217" t="s">
        <v>674</v>
      </c>
    </row>
    <row r="457" s="2" customFormat="1">
      <c r="A457" s="40"/>
      <c r="B457" s="41"/>
      <c r="C457" s="42"/>
      <c r="D457" s="219" t="s">
        <v>136</v>
      </c>
      <c r="E457" s="42"/>
      <c r="F457" s="220" t="s">
        <v>675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136</v>
      </c>
      <c r="AU457" s="19" t="s">
        <v>84</v>
      </c>
    </row>
    <row r="458" s="13" customFormat="1">
      <c r="A458" s="13"/>
      <c r="B458" s="224"/>
      <c r="C458" s="225"/>
      <c r="D458" s="226" t="s">
        <v>138</v>
      </c>
      <c r="E458" s="227" t="s">
        <v>19</v>
      </c>
      <c r="F458" s="228" t="s">
        <v>676</v>
      </c>
      <c r="G458" s="225"/>
      <c r="H458" s="229">
        <v>0.096000000000000002</v>
      </c>
      <c r="I458" s="230"/>
      <c r="J458" s="225"/>
      <c r="K458" s="225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138</v>
      </c>
      <c r="AU458" s="235" t="s">
        <v>84</v>
      </c>
      <c r="AV458" s="13" t="s">
        <v>84</v>
      </c>
      <c r="AW458" s="13" t="s">
        <v>37</v>
      </c>
      <c r="AX458" s="13" t="s">
        <v>75</v>
      </c>
      <c r="AY458" s="235" t="s">
        <v>127</v>
      </c>
    </row>
    <row r="459" s="14" customFormat="1">
      <c r="A459" s="14"/>
      <c r="B459" s="236"/>
      <c r="C459" s="237"/>
      <c r="D459" s="226" t="s">
        <v>138</v>
      </c>
      <c r="E459" s="238" t="s">
        <v>19</v>
      </c>
      <c r="F459" s="239" t="s">
        <v>140</v>
      </c>
      <c r="G459" s="237"/>
      <c r="H459" s="240">
        <v>0.096000000000000002</v>
      </c>
      <c r="I459" s="241"/>
      <c r="J459" s="237"/>
      <c r="K459" s="237"/>
      <c r="L459" s="242"/>
      <c r="M459" s="243"/>
      <c r="N459" s="244"/>
      <c r="O459" s="244"/>
      <c r="P459" s="244"/>
      <c r="Q459" s="244"/>
      <c r="R459" s="244"/>
      <c r="S459" s="244"/>
      <c r="T459" s="24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6" t="s">
        <v>138</v>
      </c>
      <c r="AU459" s="246" t="s">
        <v>84</v>
      </c>
      <c r="AV459" s="14" t="s">
        <v>134</v>
      </c>
      <c r="AW459" s="14" t="s">
        <v>37</v>
      </c>
      <c r="AX459" s="14" t="s">
        <v>82</v>
      </c>
      <c r="AY459" s="246" t="s">
        <v>127</v>
      </c>
    </row>
    <row r="460" s="2" customFormat="1" ht="16.5" customHeight="1">
      <c r="A460" s="40"/>
      <c r="B460" s="41"/>
      <c r="C460" s="206" t="s">
        <v>677</v>
      </c>
      <c r="D460" s="206" t="s">
        <v>129</v>
      </c>
      <c r="E460" s="207" t="s">
        <v>678</v>
      </c>
      <c r="F460" s="208" t="s">
        <v>679</v>
      </c>
      <c r="G460" s="209" t="s">
        <v>132</v>
      </c>
      <c r="H460" s="210">
        <v>93.799999999999997</v>
      </c>
      <c r="I460" s="211"/>
      <c r="J460" s="212">
        <f>ROUND(I460*H460,2)</f>
        <v>0</v>
      </c>
      <c r="K460" s="208" t="s">
        <v>19</v>
      </c>
      <c r="L460" s="46"/>
      <c r="M460" s="213" t="s">
        <v>19</v>
      </c>
      <c r="N460" s="214" t="s">
        <v>46</v>
      </c>
      <c r="O460" s="86"/>
      <c r="P460" s="215">
        <f>O460*H460</f>
        <v>0</v>
      </c>
      <c r="Q460" s="215">
        <v>0</v>
      </c>
      <c r="R460" s="215">
        <f>Q460*H460</f>
        <v>0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134</v>
      </c>
      <c r="AT460" s="217" t="s">
        <v>129</v>
      </c>
      <c r="AU460" s="217" t="s">
        <v>84</v>
      </c>
      <c r="AY460" s="19" t="s">
        <v>127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82</v>
      </c>
      <c r="BK460" s="218">
        <f>ROUND(I460*H460,2)</f>
        <v>0</v>
      </c>
      <c r="BL460" s="19" t="s">
        <v>134</v>
      </c>
      <c r="BM460" s="217" t="s">
        <v>680</v>
      </c>
    </row>
    <row r="461" s="15" customFormat="1">
      <c r="A461" s="15"/>
      <c r="B461" s="257"/>
      <c r="C461" s="258"/>
      <c r="D461" s="226" t="s">
        <v>138</v>
      </c>
      <c r="E461" s="259" t="s">
        <v>19</v>
      </c>
      <c r="F461" s="260" t="s">
        <v>401</v>
      </c>
      <c r="G461" s="258"/>
      <c r="H461" s="259" t="s">
        <v>19</v>
      </c>
      <c r="I461" s="261"/>
      <c r="J461" s="258"/>
      <c r="K461" s="258"/>
      <c r="L461" s="262"/>
      <c r="M461" s="263"/>
      <c r="N461" s="264"/>
      <c r="O461" s="264"/>
      <c r="P461" s="264"/>
      <c r="Q461" s="264"/>
      <c r="R461" s="264"/>
      <c r="S461" s="264"/>
      <c r="T461" s="26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6" t="s">
        <v>138</v>
      </c>
      <c r="AU461" s="266" t="s">
        <v>84</v>
      </c>
      <c r="AV461" s="15" t="s">
        <v>82</v>
      </c>
      <c r="AW461" s="15" t="s">
        <v>37</v>
      </c>
      <c r="AX461" s="15" t="s">
        <v>75</v>
      </c>
      <c r="AY461" s="266" t="s">
        <v>127</v>
      </c>
    </row>
    <row r="462" s="13" customFormat="1">
      <c r="A462" s="13"/>
      <c r="B462" s="224"/>
      <c r="C462" s="225"/>
      <c r="D462" s="226" t="s">
        <v>138</v>
      </c>
      <c r="E462" s="227" t="s">
        <v>19</v>
      </c>
      <c r="F462" s="228" t="s">
        <v>681</v>
      </c>
      <c r="G462" s="225"/>
      <c r="H462" s="229">
        <v>8.8000000000000007</v>
      </c>
      <c r="I462" s="230"/>
      <c r="J462" s="225"/>
      <c r="K462" s="225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138</v>
      </c>
      <c r="AU462" s="235" t="s">
        <v>84</v>
      </c>
      <c r="AV462" s="13" t="s">
        <v>84</v>
      </c>
      <c r="AW462" s="13" t="s">
        <v>37</v>
      </c>
      <c r="AX462" s="13" t="s">
        <v>75</v>
      </c>
      <c r="AY462" s="235" t="s">
        <v>127</v>
      </c>
    </row>
    <row r="463" s="15" customFormat="1">
      <c r="A463" s="15"/>
      <c r="B463" s="257"/>
      <c r="C463" s="258"/>
      <c r="D463" s="226" t="s">
        <v>138</v>
      </c>
      <c r="E463" s="259" t="s">
        <v>19</v>
      </c>
      <c r="F463" s="260" t="s">
        <v>379</v>
      </c>
      <c r="G463" s="258"/>
      <c r="H463" s="259" t="s">
        <v>19</v>
      </c>
      <c r="I463" s="261"/>
      <c r="J463" s="258"/>
      <c r="K463" s="258"/>
      <c r="L463" s="262"/>
      <c r="M463" s="263"/>
      <c r="N463" s="264"/>
      <c r="O463" s="264"/>
      <c r="P463" s="264"/>
      <c r="Q463" s="264"/>
      <c r="R463" s="264"/>
      <c r="S463" s="264"/>
      <c r="T463" s="26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6" t="s">
        <v>138</v>
      </c>
      <c r="AU463" s="266" t="s">
        <v>84</v>
      </c>
      <c r="AV463" s="15" t="s">
        <v>82</v>
      </c>
      <c r="AW463" s="15" t="s">
        <v>37</v>
      </c>
      <c r="AX463" s="15" t="s">
        <v>75</v>
      </c>
      <c r="AY463" s="266" t="s">
        <v>127</v>
      </c>
    </row>
    <row r="464" s="13" customFormat="1">
      <c r="A464" s="13"/>
      <c r="B464" s="224"/>
      <c r="C464" s="225"/>
      <c r="D464" s="226" t="s">
        <v>138</v>
      </c>
      <c r="E464" s="227" t="s">
        <v>19</v>
      </c>
      <c r="F464" s="228" t="s">
        <v>682</v>
      </c>
      <c r="G464" s="225"/>
      <c r="H464" s="229">
        <v>85</v>
      </c>
      <c r="I464" s="230"/>
      <c r="J464" s="225"/>
      <c r="K464" s="225"/>
      <c r="L464" s="231"/>
      <c r="M464" s="232"/>
      <c r="N464" s="233"/>
      <c r="O464" s="233"/>
      <c r="P464" s="233"/>
      <c r="Q464" s="233"/>
      <c r="R464" s="233"/>
      <c r="S464" s="233"/>
      <c r="T464" s="23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5" t="s">
        <v>138</v>
      </c>
      <c r="AU464" s="235" t="s">
        <v>84</v>
      </c>
      <c r="AV464" s="13" t="s">
        <v>84</v>
      </c>
      <c r="AW464" s="13" t="s">
        <v>37</v>
      </c>
      <c r="AX464" s="13" t="s">
        <v>75</v>
      </c>
      <c r="AY464" s="235" t="s">
        <v>127</v>
      </c>
    </row>
    <row r="465" s="14" customFormat="1">
      <c r="A465" s="14"/>
      <c r="B465" s="236"/>
      <c r="C465" s="237"/>
      <c r="D465" s="226" t="s">
        <v>138</v>
      </c>
      <c r="E465" s="238" t="s">
        <v>19</v>
      </c>
      <c r="F465" s="239" t="s">
        <v>140</v>
      </c>
      <c r="G465" s="237"/>
      <c r="H465" s="240">
        <v>93.799999999999997</v>
      </c>
      <c r="I465" s="241"/>
      <c r="J465" s="237"/>
      <c r="K465" s="237"/>
      <c r="L465" s="242"/>
      <c r="M465" s="243"/>
      <c r="N465" s="244"/>
      <c r="O465" s="244"/>
      <c r="P465" s="244"/>
      <c r="Q465" s="244"/>
      <c r="R465" s="244"/>
      <c r="S465" s="244"/>
      <c r="T465" s="24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6" t="s">
        <v>138</v>
      </c>
      <c r="AU465" s="246" t="s">
        <v>84</v>
      </c>
      <c r="AV465" s="14" t="s">
        <v>134</v>
      </c>
      <c r="AW465" s="14" t="s">
        <v>37</v>
      </c>
      <c r="AX465" s="14" t="s">
        <v>82</v>
      </c>
      <c r="AY465" s="246" t="s">
        <v>127</v>
      </c>
    </row>
    <row r="466" s="2" customFormat="1" ht="16.5" customHeight="1">
      <c r="A466" s="40"/>
      <c r="B466" s="41"/>
      <c r="C466" s="206" t="s">
        <v>683</v>
      </c>
      <c r="D466" s="206" t="s">
        <v>129</v>
      </c>
      <c r="E466" s="207" t="s">
        <v>684</v>
      </c>
      <c r="F466" s="208" t="s">
        <v>685</v>
      </c>
      <c r="G466" s="209" t="s">
        <v>195</v>
      </c>
      <c r="H466" s="210">
        <v>48.200000000000003</v>
      </c>
      <c r="I466" s="211"/>
      <c r="J466" s="212">
        <f>ROUND(I466*H466,2)</f>
        <v>0</v>
      </c>
      <c r="K466" s="208" t="s">
        <v>133</v>
      </c>
      <c r="L466" s="46"/>
      <c r="M466" s="213" t="s">
        <v>19</v>
      </c>
      <c r="N466" s="214" t="s">
        <v>46</v>
      </c>
      <c r="O466" s="86"/>
      <c r="P466" s="215">
        <f>O466*H466</f>
        <v>0</v>
      </c>
      <c r="Q466" s="215">
        <v>0</v>
      </c>
      <c r="R466" s="215">
        <f>Q466*H466</f>
        <v>0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134</v>
      </c>
      <c r="AT466" s="217" t="s">
        <v>129</v>
      </c>
      <c r="AU466" s="217" t="s">
        <v>84</v>
      </c>
      <c r="AY466" s="19" t="s">
        <v>127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82</v>
      </c>
      <c r="BK466" s="218">
        <f>ROUND(I466*H466,2)</f>
        <v>0</v>
      </c>
      <c r="BL466" s="19" t="s">
        <v>134</v>
      </c>
      <c r="BM466" s="217" t="s">
        <v>686</v>
      </c>
    </row>
    <row r="467" s="2" customFormat="1">
      <c r="A467" s="40"/>
      <c r="B467" s="41"/>
      <c r="C467" s="42"/>
      <c r="D467" s="219" t="s">
        <v>136</v>
      </c>
      <c r="E467" s="42"/>
      <c r="F467" s="220" t="s">
        <v>687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136</v>
      </c>
      <c r="AU467" s="19" t="s">
        <v>84</v>
      </c>
    </row>
    <row r="468" s="13" customFormat="1">
      <c r="A468" s="13"/>
      <c r="B468" s="224"/>
      <c r="C468" s="225"/>
      <c r="D468" s="226" t="s">
        <v>138</v>
      </c>
      <c r="E468" s="227" t="s">
        <v>19</v>
      </c>
      <c r="F468" s="228" t="s">
        <v>688</v>
      </c>
      <c r="G468" s="225"/>
      <c r="H468" s="229">
        <v>48.200000000000003</v>
      </c>
      <c r="I468" s="230"/>
      <c r="J468" s="225"/>
      <c r="K468" s="225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138</v>
      </c>
      <c r="AU468" s="235" t="s">
        <v>84</v>
      </c>
      <c r="AV468" s="13" t="s">
        <v>84</v>
      </c>
      <c r="AW468" s="13" t="s">
        <v>37</v>
      </c>
      <c r="AX468" s="13" t="s">
        <v>75</v>
      </c>
      <c r="AY468" s="235" t="s">
        <v>127</v>
      </c>
    </row>
    <row r="469" s="14" customFormat="1">
      <c r="A469" s="14"/>
      <c r="B469" s="236"/>
      <c r="C469" s="237"/>
      <c r="D469" s="226" t="s">
        <v>138</v>
      </c>
      <c r="E469" s="238" t="s">
        <v>19</v>
      </c>
      <c r="F469" s="239" t="s">
        <v>140</v>
      </c>
      <c r="G469" s="237"/>
      <c r="H469" s="240">
        <v>48.200000000000003</v>
      </c>
      <c r="I469" s="241"/>
      <c r="J469" s="237"/>
      <c r="K469" s="237"/>
      <c r="L469" s="242"/>
      <c r="M469" s="243"/>
      <c r="N469" s="244"/>
      <c r="O469" s="244"/>
      <c r="P469" s="244"/>
      <c r="Q469" s="244"/>
      <c r="R469" s="244"/>
      <c r="S469" s="244"/>
      <c r="T469" s="245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6" t="s">
        <v>138</v>
      </c>
      <c r="AU469" s="246" t="s">
        <v>84</v>
      </c>
      <c r="AV469" s="14" t="s">
        <v>134</v>
      </c>
      <c r="AW469" s="14" t="s">
        <v>37</v>
      </c>
      <c r="AX469" s="14" t="s">
        <v>82</v>
      </c>
      <c r="AY469" s="246" t="s">
        <v>127</v>
      </c>
    </row>
    <row r="470" s="2" customFormat="1" ht="16.5" customHeight="1">
      <c r="A470" s="40"/>
      <c r="B470" s="41"/>
      <c r="C470" s="206" t="s">
        <v>689</v>
      </c>
      <c r="D470" s="206" t="s">
        <v>129</v>
      </c>
      <c r="E470" s="207" t="s">
        <v>690</v>
      </c>
      <c r="F470" s="208" t="s">
        <v>691</v>
      </c>
      <c r="G470" s="209" t="s">
        <v>195</v>
      </c>
      <c r="H470" s="210">
        <v>20.5</v>
      </c>
      <c r="I470" s="211"/>
      <c r="J470" s="212">
        <f>ROUND(I470*H470,2)</f>
        <v>0</v>
      </c>
      <c r="K470" s="208" t="s">
        <v>133</v>
      </c>
      <c r="L470" s="46"/>
      <c r="M470" s="213" t="s">
        <v>19</v>
      </c>
      <c r="N470" s="214" t="s">
        <v>46</v>
      </c>
      <c r="O470" s="86"/>
      <c r="P470" s="215">
        <f>O470*H470</f>
        <v>0</v>
      </c>
      <c r="Q470" s="215">
        <v>0</v>
      </c>
      <c r="R470" s="215">
        <f>Q470*H470</f>
        <v>0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134</v>
      </c>
      <c r="AT470" s="217" t="s">
        <v>129</v>
      </c>
      <c r="AU470" s="217" t="s">
        <v>84</v>
      </c>
      <c r="AY470" s="19" t="s">
        <v>127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9" t="s">
        <v>82</v>
      </c>
      <c r="BK470" s="218">
        <f>ROUND(I470*H470,2)</f>
        <v>0</v>
      </c>
      <c r="BL470" s="19" t="s">
        <v>134</v>
      </c>
      <c r="BM470" s="217" t="s">
        <v>692</v>
      </c>
    </row>
    <row r="471" s="2" customFormat="1">
      <c r="A471" s="40"/>
      <c r="B471" s="41"/>
      <c r="C471" s="42"/>
      <c r="D471" s="219" t="s">
        <v>136</v>
      </c>
      <c r="E471" s="42"/>
      <c r="F471" s="220" t="s">
        <v>693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136</v>
      </c>
      <c r="AU471" s="19" t="s">
        <v>84</v>
      </c>
    </row>
    <row r="472" s="13" customFormat="1">
      <c r="A472" s="13"/>
      <c r="B472" s="224"/>
      <c r="C472" s="225"/>
      <c r="D472" s="226" t="s">
        <v>138</v>
      </c>
      <c r="E472" s="227" t="s">
        <v>19</v>
      </c>
      <c r="F472" s="228" t="s">
        <v>694</v>
      </c>
      <c r="G472" s="225"/>
      <c r="H472" s="229">
        <v>20.5</v>
      </c>
      <c r="I472" s="230"/>
      <c r="J472" s="225"/>
      <c r="K472" s="225"/>
      <c r="L472" s="231"/>
      <c r="M472" s="232"/>
      <c r="N472" s="233"/>
      <c r="O472" s="233"/>
      <c r="P472" s="233"/>
      <c r="Q472" s="233"/>
      <c r="R472" s="233"/>
      <c r="S472" s="233"/>
      <c r="T472" s="23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5" t="s">
        <v>138</v>
      </c>
      <c r="AU472" s="235" t="s">
        <v>84</v>
      </c>
      <c r="AV472" s="13" t="s">
        <v>84</v>
      </c>
      <c r="AW472" s="13" t="s">
        <v>37</v>
      </c>
      <c r="AX472" s="13" t="s">
        <v>75</v>
      </c>
      <c r="AY472" s="235" t="s">
        <v>127</v>
      </c>
    </row>
    <row r="473" s="14" customFormat="1">
      <c r="A473" s="14"/>
      <c r="B473" s="236"/>
      <c r="C473" s="237"/>
      <c r="D473" s="226" t="s">
        <v>138</v>
      </c>
      <c r="E473" s="238" t="s">
        <v>19</v>
      </c>
      <c r="F473" s="239" t="s">
        <v>140</v>
      </c>
      <c r="G473" s="237"/>
      <c r="H473" s="240">
        <v>20.5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6" t="s">
        <v>138</v>
      </c>
      <c r="AU473" s="246" t="s">
        <v>84</v>
      </c>
      <c r="AV473" s="14" t="s">
        <v>134</v>
      </c>
      <c r="AW473" s="14" t="s">
        <v>37</v>
      </c>
      <c r="AX473" s="14" t="s">
        <v>82</v>
      </c>
      <c r="AY473" s="246" t="s">
        <v>127</v>
      </c>
    </row>
    <row r="474" s="2" customFormat="1" ht="24.15" customHeight="1">
      <c r="A474" s="40"/>
      <c r="B474" s="41"/>
      <c r="C474" s="206" t="s">
        <v>695</v>
      </c>
      <c r="D474" s="206" t="s">
        <v>129</v>
      </c>
      <c r="E474" s="207" t="s">
        <v>696</v>
      </c>
      <c r="F474" s="208" t="s">
        <v>697</v>
      </c>
      <c r="G474" s="209" t="s">
        <v>195</v>
      </c>
      <c r="H474" s="210">
        <v>5</v>
      </c>
      <c r="I474" s="211"/>
      <c r="J474" s="212">
        <f>ROUND(I474*H474,2)</f>
        <v>0</v>
      </c>
      <c r="K474" s="208" t="s">
        <v>133</v>
      </c>
      <c r="L474" s="46"/>
      <c r="M474" s="213" t="s">
        <v>19</v>
      </c>
      <c r="N474" s="214" t="s">
        <v>46</v>
      </c>
      <c r="O474" s="86"/>
      <c r="P474" s="215">
        <f>O474*H474</f>
        <v>0</v>
      </c>
      <c r="Q474" s="215">
        <v>0.13095999999999999</v>
      </c>
      <c r="R474" s="215">
        <f>Q474*H474</f>
        <v>0.65479999999999994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134</v>
      </c>
      <c r="AT474" s="217" t="s">
        <v>129</v>
      </c>
      <c r="AU474" s="217" t="s">
        <v>84</v>
      </c>
      <c r="AY474" s="19" t="s">
        <v>127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82</v>
      </c>
      <c r="BK474" s="218">
        <f>ROUND(I474*H474,2)</f>
        <v>0</v>
      </c>
      <c r="BL474" s="19" t="s">
        <v>134</v>
      </c>
      <c r="BM474" s="217" t="s">
        <v>698</v>
      </c>
    </row>
    <row r="475" s="2" customFormat="1">
      <c r="A475" s="40"/>
      <c r="B475" s="41"/>
      <c r="C475" s="42"/>
      <c r="D475" s="219" t="s">
        <v>136</v>
      </c>
      <c r="E475" s="42"/>
      <c r="F475" s="220" t="s">
        <v>699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136</v>
      </c>
      <c r="AU475" s="19" t="s">
        <v>84</v>
      </c>
    </row>
    <row r="476" s="13" customFormat="1">
      <c r="A476" s="13"/>
      <c r="B476" s="224"/>
      <c r="C476" s="225"/>
      <c r="D476" s="226" t="s">
        <v>138</v>
      </c>
      <c r="E476" s="227" t="s">
        <v>19</v>
      </c>
      <c r="F476" s="228" t="s">
        <v>700</v>
      </c>
      <c r="G476" s="225"/>
      <c r="H476" s="229">
        <v>5</v>
      </c>
      <c r="I476" s="230"/>
      <c r="J476" s="225"/>
      <c r="K476" s="225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138</v>
      </c>
      <c r="AU476" s="235" t="s">
        <v>84</v>
      </c>
      <c r="AV476" s="13" t="s">
        <v>84</v>
      </c>
      <c r="AW476" s="13" t="s">
        <v>37</v>
      </c>
      <c r="AX476" s="13" t="s">
        <v>75</v>
      </c>
      <c r="AY476" s="235" t="s">
        <v>127</v>
      </c>
    </row>
    <row r="477" s="14" customFormat="1">
      <c r="A477" s="14"/>
      <c r="B477" s="236"/>
      <c r="C477" s="237"/>
      <c r="D477" s="226" t="s">
        <v>138</v>
      </c>
      <c r="E477" s="238" t="s">
        <v>19</v>
      </c>
      <c r="F477" s="239" t="s">
        <v>140</v>
      </c>
      <c r="G477" s="237"/>
      <c r="H477" s="240">
        <v>5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6" t="s">
        <v>138</v>
      </c>
      <c r="AU477" s="246" t="s">
        <v>84</v>
      </c>
      <c r="AV477" s="14" t="s">
        <v>134</v>
      </c>
      <c r="AW477" s="14" t="s">
        <v>37</v>
      </c>
      <c r="AX477" s="14" t="s">
        <v>82</v>
      </c>
      <c r="AY477" s="246" t="s">
        <v>127</v>
      </c>
    </row>
    <row r="478" s="2" customFormat="1" ht="16.5" customHeight="1">
      <c r="A478" s="40"/>
      <c r="B478" s="41"/>
      <c r="C478" s="247" t="s">
        <v>701</v>
      </c>
      <c r="D478" s="247" t="s">
        <v>278</v>
      </c>
      <c r="E478" s="248" t="s">
        <v>702</v>
      </c>
      <c r="F478" s="249" t="s">
        <v>703</v>
      </c>
      <c r="G478" s="250" t="s">
        <v>195</v>
      </c>
      <c r="H478" s="251">
        <v>5</v>
      </c>
      <c r="I478" s="252"/>
      <c r="J478" s="253">
        <f>ROUND(I478*H478,2)</f>
        <v>0</v>
      </c>
      <c r="K478" s="249" t="s">
        <v>19</v>
      </c>
      <c r="L478" s="254"/>
      <c r="M478" s="255" t="s">
        <v>19</v>
      </c>
      <c r="N478" s="256" t="s">
        <v>46</v>
      </c>
      <c r="O478" s="86"/>
      <c r="P478" s="215">
        <f>O478*H478</f>
        <v>0</v>
      </c>
      <c r="Q478" s="215">
        <v>0.12</v>
      </c>
      <c r="R478" s="215">
        <f>Q478*H478</f>
        <v>0.59999999999999998</v>
      </c>
      <c r="S478" s="215">
        <v>0</v>
      </c>
      <c r="T478" s="21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7" t="s">
        <v>169</v>
      </c>
      <c r="AT478" s="217" t="s">
        <v>278</v>
      </c>
      <c r="AU478" s="217" t="s">
        <v>84</v>
      </c>
      <c r="AY478" s="19" t="s">
        <v>127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9" t="s">
        <v>82</v>
      </c>
      <c r="BK478" s="218">
        <f>ROUND(I478*H478,2)</f>
        <v>0</v>
      </c>
      <c r="BL478" s="19" t="s">
        <v>134</v>
      </c>
      <c r="BM478" s="217" t="s">
        <v>704</v>
      </c>
    </row>
    <row r="479" s="2" customFormat="1" ht="16.5" customHeight="1">
      <c r="A479" s="40"/>
      <c r="B479" s="41"/>
      <c r="C479" s="206" t="s">
        <v>705</v>
      </c>
      <c r="D479" s="206" t="s">
        <v>129</v>
      </c>
      <c r="E479" s="207" t="s">
        <v>706</v>
      </c>
      <c r="F479" s="208" t="s">
        <v>707</v>
      </c>
      <c r="G479" s="209" t="s">
        <v>333</v>
      </c>
      <c r="H479" s="210">
        <v>1</v>
      </c>
      <c r="I479" s="211"/>
      <c r="J479" s="212">
        <f>ROUND(I479*H479,2)</f>
        <v>0</v>
      </c>
      <c r="K479" s="208" t="s">
        <v>133</v>
      </c>
      <c r="L479" s="46"/>
      <c r="M479" s="213" t="s">
        <v>19</v>
      </c>
      <c r="N479" s="214" t="s">
        <v>46</v>
      </c>
      <c r="O479" s="86"/>
      <c r="P479" s="215">
        <f>O479*H479</f>
        <v>0</v>
      </c>
      <c r="Q479" s="215">
        <v>0.072870000000000004</v>
      </c>
      <c r="R479" s="215">
        <f>Q479*H479</f>
        <v>0.072870000000000004</v>
      </c>
      <c r="S479" s="215">
        <v>0</v>
      </c>
      <c r="T479" s="216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134</v>
      </c>
      <c r="AT479" s="217" t="s">
        <v>129</v>
      </c>
      <c r="AU479" s="217" t="s">
        <v>84</v>
      </c>
      <c r="AY479" s="19" t="s">
        <v>127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9" t="s">
        <v>82</v>
      </c>
      <c r="BK479" s="218">
        <f>ROUND(I479*H479,2)</f>
        <v>0</v>
      </c>
      <c r="BL479" s="19" t="s">
        <v>134</v>
      </c>
      <c r="BM479" s="217" t="s">
        <v>708</v>
      </c>
    </row>
    <row r="480" s="2" customFormat="1">
      <c r="A480" s="40"/>
      <c r="B480" s="41"/>
      <c r="C480" s="42"/>
      <c r="D480" s="219" t="s">
        <v>136</v>
      </c>
      <c r="E480" s="42"/>
      <c r="F480" s="220" t="s">
        <v>709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136</v>
      </c>
      <c r="AU480" s="19" t="s">
        <v>84</v>
      </c>
    </row>
    <row r="481" s="13" customFormat="1">
      <c r="A481" s="13"/>
      <c r="B481" s="224"/>
      <c r="C481" s="225"/>
      <c r="D481" s="226" t="s">
        <v>138</v>
      </c>
      <c r="E481" s="227" t="s">
        <v>19</v>
      </c>
      <c r="F481" s="228" t="s">
        <v>710</v>
      </c>
      <c r="G481" s="225"/>
      <c r="H481" s="229">
        <v>1</v>
      </c>
      <c r="I481" s="230"/>
      <c r="J481" s="225"/>
      <c r="K481" s="225"/>
      <c r="L481" s="231"/>
      <c r="M481" s="232"/>
      <c r="N481" s="233"/>
      <c r="O481" s="233"/>
      <c r="P481" s="233"/>
      <c r="Q481" s="233"/>
      <c r="R481" s="233"/>
      <c r="S481" s="233"/>
      <c r="T481" s="23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5" t="s">
        <v>138</v>
      </c>
      <c r="AU481" s="235" t="s">
        <v>84</v>
      </c>
      <c r="AV481" s="13" t="s">
        <v>84</v>
      </c>
      <c r="AW481" s="13" t="s">
        <v>37</v>
      </c>
      <c r="AX481" s="13" t="s">
        <v>75</v>
      </c>
      <c r="AY481" s="235" t="s">
        <v>127</v>
      </c>
    </row>
    <row r="482" s="14" customFormat="1">
      <c r="A482" s="14"/>
      <c r="B482" s="236"/>
      <c r="C482" s="237"/>
      <c r="D482" s="226" t="s">
        <v>138</v>
      </c>
      <c r="E482" s="238" t="s">
        <v>19</v>
      </c>
      <c r="F482" s="239" t="s">
        <v>140</v>
      </c>
      <c r="G482" s="237"/>
      <c r="H482" s="240">
        <v>1</v>
      </c>
      <c r="I482" s="241"/>
      <c r="J482" s="237"/>
      <c r="K482" s="237"/>
      <c r="L482" s="242"/>
      <c r="M482" s="243"/>
      <c r="N482" s="244"/>
      <c r="O482" s="244"/>
      <c r="P482" s="244"/>
      <c r="Q482" s="244"/>
      <c r="R482" s="244"/>
      <c r="S482" s="244"/>
      <c r="T482" s="24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6" t="s">
        <v>138</v>
      </c>
      <c r="AU482" s="246" t="s">
        <v>84</v>
      </c>
      <c r="AV482" s="14" t="s">
        <v>134</v>
      </c>
      <c r="AW482" s="14" t="s">
        <v>37</v>
      </c>
      <c r="AX482" s="14" t="s">
        <v>82</v>
      </c>
      <c r="AY482" s="246" t="s">
        <v>127</v>
      </c>
    </row>
    <row r="483" s="2" customFormat="1" ht="16.5" customHeight="1">
      <c r="A483" s="40"/>
      <c r="B483" s="41"/>
      <c r="C483" s="206" t="s">
        <v>711</v>
      </c>
      <c r="D483" s="206" t="s">
        <v>129</v>
      </c>
      <c r="E483" s="207" t="s">
        <v>712</v>
      </c>
      <c r="F483" s="208" t="s">
        <v>713</v>
      </c>
      <c r="G483" s="209" t="s">
        <v>333</v>
      </c>
      <c r="H483" s="210">
        <v>1</v>
      </c>
      <c r="I483" s="211"/>
      <c r="J483" s="212">
        <f>ROUND(I483*H483,2)</f>
        <v>0</v>
      </c>
      <c r="K483" s="208" t="s">
        <v>133</v>
      </c>
      <c r="L483" s="46"/>
      <c r="M483" s="213" t="s">
        <v>19</v>
      </c>
      <c r="N483" s="214" t="s">
        <v>46</v>
      </c>
      <c r="O483" s="86"/>
      <c r="P483" s="215">
        <f>O483*H483</f>
        <v>0</v>
      </c>
      <c r="Q483" s="215">
        <v>0</v>
      </c>
      <c r="R483" s="215">
        <f>Q483*H483</f>
        <v>0</v>
      </c>
      <c r="S483" s="215">
        <v>0.014</v>
      </c>
      <c r="T483" s="216">
        <f>S483*H483</f>
        <v>0.014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134</v>
      </c>
      <c r="AT483" s="217" t="s">
        <v>129</v>
      </c>
      <c r="AU483" s="217" t="s">
        <v>84</v>
      </c>
      <c r="AY483" s="19" t="s">
        <v>127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82</v>
      </c>
      <c r="BK483" s="218">
        <f>ROUND(I483*H483,2)</f>
        <v>0</v>
      </c>
      <c r="BL483" s="19" t="s">
        <v>134</v>
      </c>
      <c r="BM483" s="217" t="s">
        <v>714</v>
      </c>
    </row>
    <row r="484" s="2" customFormat="1">
      <c r="A484" s="40"/>
      <c r="B484" s="41"/>
      <c r="C484" s="42"/>
      <c r="D484" s="219" t="s">
        <v>136</v>
      </c>
      <c r="E484" s="42"/>
      <c r="F484" s="220" t="s">
        <v>715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136</v>
      </c>
      <c r="AU484" s="19" t="s">
        <v>84</v>
      </c>
    </row>
    <row r="485" s="13" customFormat="1">
      <c r="A485" s="13"/>
      <c r="B485" s="224"/>
      <c r="C485" s="225"/>
      <c r="D485" s="226" t="s">
        <v>138</v>
      </c>
      <c r="E485" s="227" t="s">
        <v>19</v>
      </c>
      <c r="F485" s="228" t="s">
        <v>716</v>
      </c>
      <c r="G485" s="225"/>
      <c r="H485" s="229">
        <v>1</v>
      </c>
      <c r="I485" s="230"/>
      <c r="J485" s="225"/>
      <c r="K485" s="225"/>
      <c r="L485" s="231"/>
      <c r="M485" s="232"/>
      <c r="N485" s="233"/>
      <c r="O485" s="233"/>
      <c r="P485" s="233"/>
      <c r="Q485" s="233"/>
      <c r="R485" s="233"/>
      <c r="S485" s="233"/>
      <c r="T485" s="23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5" t="s">
        <v>138</v>
      </c>
      <c r="AU485" s="235" t="s">
        <v>84</v>
      </c>
      <c r="AV485" s="13" t="s">
        <v>84</v>
      </c>
      <c r="AW485" s="13" t="s">
        <v>37</v>
      </c>
      <c r="AX485" s="13" t="s">
        <v>75</v>
      </c>
      <c r="AY485" s="235" t="s">
        <v>127</v>
      </c>
    </row>
    <row r="486" s="14" customFormat="1">
      <c r="A486" s="14"/>
      <c r="B486" s="236"/>
      <c r="C486" s="237"/>
      <c r="D486" s="226" t="s">
        <v>138</v>
      </c>
      <c r="E486" s="238" t="s">
        <v>19</v>
      </c>
      <c r="F486" s="239" t="s">
        <v>140</v>
      </c>
      <c r="G486" s="237"/>
      <c r="H486" s="240">
        <v>1</v>
      </c>
      <c r="I486" s="241"/>
      <c r="J486" s="237"/>
      <c r="K486" s="237"/>
      <c r="L486" s="242"/>
      <c r="M486" s="243"/>
      <c r="N486" s="244"/>
      <c r="O486" s="244"/>
      <c r="P486" s="244"/>
      <c r="Q486" s="244"/>
      <c r="R486" s="244"/>
      <c r="S486" s="244"/>
      <c r="T486" s="24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6" t="s">
        <v>138</v>
      </c>
      <c r="AU486" s="246" t="s">
        <v>84</v>
      </c>
      <c r="AV486" s="14" t="s">
        <v>134</v>
      </c>
      <c r="AW486" s="14" t="s">
        <v>37</v>
      </c>
      <c r="AX486" s="14" t="s">
        <v>82</v>
      </c>
      <c r="AY486" s="246" t="s">
        <v>127</v>
      </c>
    </row>
    <row r="487" s="2" customFormat="1" ht="37.8" customHeight="1">
      <c r="A487" s="40"/>
      <c r="B487" s="41"/>
      <c r="C487" s="206" t="s">
        <v>717</v>
      </c>
      <c r="D487" s="206" t="s">
        <v>129</v>
      </c>
      <c r="E487" s="207" t="s">
        <v>718</v>
      </c>
      <c r="F487" s="208" t="s">
        <v>719</v>
      </c>
      <c r="G487" s="209" t="s">
        <v>195</v>
      </c>
      <c r="H487" s="210">
        <v>10.300000000000001</v>
      </c>
      <c r="I487" s="211"/>
      <c r="J487" s="212">
        <f>ROUND(I487*H487,2)</f>
        <v>0</v>
      </c>
      <c r="K487" s="208" t="s">
        <v>133</v>
      </c>
      <c r="L487" s="46"/>
      <c r="M487" s="213" t="s">
        <v>19</v>
      </c>
      <c r="N487" s="214" t="s">
        <v>46</v>
      </c>
      <c r="O487" s="86"/>
      <c r="P487" s="215">
        <f>O487*H487</f>
        <v>0</v>
      </c>
      <c r="Q487" s="215">
        <v>0</v>
      </c>
      <c r="R487" s="215">
        <f>Q487*H487</f>
        <v>0</v>
      </c>
      <c r="S487" s="215">
        <v>0.59999999999999998</v>
      </c>
      <c r="T487" s="216">
        <f>S487*H487</f>
        <v>6.1800000000000006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134</v>
      </c>
      <c r="AT487" s="217" t="s">
        <v>129</v>
      </c>
      <c r="AU487" s="217" t="s">
        <v>84</v>
      </c>
      <c r="AY487" s="19" t="s">
        <v>127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82</v>
      </c>
      <c r="BK487" s="218">
        <f>ROUND(I487*H487,2)</f>
        <v>0</v>
      </c>
      <c r="BL487" s="19" t="s">
        <v>134</v>
      </c>
      <c r="BM487" s="217" t="s">
        <v>720</v>
      </c>
    </row>
    <row r="488" s="2" customFormat="1">
      <c r="A488" s="40"/>
      <c r="B488" s="41"/>
      <c r="C488" s="42"/>
      <c r="D488" s="219" t="s">
        <v>136</v>
      </c>
      <c r="E488" s="42"/>
      <c r="F488" s="220" t="s">
        <v>721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136</v>
      </c>
      <c r="AU488" s="19" t="s">
        <v>84</v>
      </c>
    </row>
    <row r="489" s="13" customFormat="1">
      <c r="A489" s="13"/>
      <c r="B489" s="224"/>
      <c r="C489" s="225"/>
      <c r="D489" s="226" t="s">
        <v>138</v>
      </c>
      <c r="E489" s="227" t="s">
        <v>19</v>
      </c>
      <c r="F489" s="228" t="s">
        <v>722</v>
      </c>
      <c r="G489" s="225"/>
      <c r="H489" s="229">
        <v>10.300000000000001</v>
      </c>
      <c r="I489" s="230"/>
      <c r="J489" s="225"/>
      <c r="K489" s="225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138</v>
      </c>
      <c r="AU489" s="235" t="s">
        <v>84</v>
      </c>
      <c r="AV489" s="13" t="s">
        <v>84</v>
      </c>
      <c r="AW489" s="13" t="s">
        <v>37</v>
      </c>
      <c r="AX489" s="13" t="s">
        <v>75</v>
      </c>
      <c r="AY489" s="235" t="s">
        <v>127</v>
      </c>
    </row>
    <row r="490" s="14" customFormat="1">
      <c r="A490" s="14"/>
      <c r="B490" s="236"/>
      <c r="C490" s="237"/>
      <c r="D490" s="226" t="s">
        <v>138</v>
      </c>
      <c r="E490" s="238" t="s">
        <v>19</v>
      </c>
      <c r="F490" s="239" t="s">
        <v>140</v>
      </c>
      <c r="G490" s="237"/>
      <c r="H490" s="240">
        <v>10.300000000000001</v>
      </c>
      <c r="I490" s="241"/>
      <c r="J490" s="237"/>
      <c r="K490" s="237"/>
      <c r="L490" s="242"/>
      <c r="M490" s="243"/>
      <c r="N490" s="244"/>
      <c r="O490" s="244"/>
      <c r="P490" s="244"/>
      <c r="Q490" s="244"/>
      <c r="R490" s="244"/>
      <c r="S490" s="244"/>
      <c r="T490" s="24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6" t="s">
        <v>138</v>
      </c>
      <c r="AU490" s="246" t="s">
        <v>84</v>
      </c>
      <c r="AV490" s="14" t="s">
        <v>134</v>
      </c>
      <c r="AW490" s="14" t="s">
        <v>37</v>
      </c>
      <c r="AX490" s="14" t="s">
        <v>82</v>
      </c>
      <c r="AY490" s="246" t="s">
        <v>127</v>
      </c>
    </row>
    <row r="491" s="2" customFormat="1" ht="24.15" customHeight="1">
      <c r="A491" s="40"/>
      <c r="B491" s="41"/>
      <c r="C491" s="206" t="s">
        <v>723</v>
      </c>
      <c r="D491" s="206" t="s">
        <v>129</v>
      </c>
      <c r="E491" s="207" t="s">
        <v>724</v>
      </c>
      <c r="F491" s="208" t="s">
        <v>725</v>
      </c>
      <c r="G491" s="209" t="s">
        <v>214</v>
      </c>
      <c r="H491" s="210">
        <v>3.8100000000000001</v>
      </c>
      <c r="I491" s="211"/>
      <c r="J491" s="212">
        <f>ROUND(I491*H491,2)</f>
        <v>0</v>
      </c>
      <c r="K491" s="208" t="s">
        <v>133</v>
      </c>
      <c r="L491" s="46"/>
      <c r="M491" s="213" t="s">
        <v>19</v>
      </c>
      <c r="N491" s="214" t="s">
        <v>46</v>
      </c>
      <c r="O491" s="86"/>
      <c r="P491" s="215">
        <f>O491*H491</f>
        <v>0</v>
      </c>
      <c r="Q491" s="215">
        <v>0</v>
      </c>
      <c r="R491" s="215">
        <f>Q491*H491</f>
        <v>0</v>
      </c>
      <c r="S491" s="215">
        <v>2.3999999999999999</v>
      </c>
      <c r="T491" s="216">
        <f>S491*H491</f>
        <v>9.1440000000000001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134</v>
      </c>
      <c r="AT491" s="217" t="s">
        <v>129</v>
      </c>
      <c r="AU491" s="217" t="s">
        <v>84</v>
      </c>
      <c r="AY491" s="19" t="s">
        <v>127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82</v>
      </c>
      <c r="BK491" s="218">
        <f>ROUND(I491*H491,2)</f>
        <v>0</v>
      </c>
      <c r="BL491" s="19" t="s">
        <v>134</v>
      </c>
      <c r="BM491" s="217" t="s">
        <v>726</v>
      </c>
    </row>
    <row r="492" s="2" customFormat="1">
      <c r="A492" s="40"/>
      <c r="B492" s="41"/>
      <c r="C492" s="42"/>
      <c r="D492" s="219" t="s">
        <v>136</v>
      </c>
      <c r="E492" s="42"/>
      <c r="F492" s="220" t="s">
        <v>727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136</v>
      </c>
      <c r="AU492" s="19" t="s">
        <v>84</v>
      </c>
    </row>
    <row r="493" s="13" customFormat="1">
      <c r="A493" s="13"/>
      <c r="B493" s="224"/>
      <c r="C493" s="225"/>
      <c r="D493" s="226" t="s">
        <v>138</v>
      </c>
      <c r="E493" s="227" t="s">
        <v>19</v>
      </c>
      <c r="F493" s="228" t="s">
        <v>728</v>
      </c>
      <c r="G493" s="225"/>
      <c r="H493" s="229">
        <v>3.8100000000000001</v>
      </c>
      <c r="I493" s="230"/>
      <c r="J493" s="225"/>
      <c r="K493" s="225"/>
      <c r="L493" s="231"/>
      <c r="M493" s="232"/>
      <c r="N493" s="233"/>
      <c r="O493" s="233"/>
      <c r="P493" s="233"/>
      <c r="Q493" s="233"/>
      <c r="R493" s="233"/>
      <c r="S493" s="233"/>
      <c r="T493" s="23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5" t="s">
        <v>138</v>
      </c>
      <c r="AU493" s="235" t="s">
        <v>84</v>
      </c>
      <c r="AV493" s="13" t="s">
        <v>84</v>
      </c>
      <c r="AW493" s="13" t="s">
        <v>37</v>
      </c>
      <c r="AX493" s="13" t="s">
        <v>75</v>
      </c>
      <c r="AY493" s="235" t="s">
        <v>127</v>
      </c>
    </row>
    <row r="494" s="14" customFormat="1">
      <c r="A494" s="14"/>
      <c r="B494" s="236"/>
      <c r="C494" s="237"/>
      <c r="D494" s="226" t="s">
        <v>138</v>
      </c>
      <c r="E494" s="238" t="s">
        <v>19</v>
      </c>
      <c r="F494" s="239" t="s">
        <v>140</v>
      </c>
      <c r="G494" s="237"/>
      <c r="H494" s="240">
        <v>3.8100000000000001</v>
      </c>
      <c r="I494" s="241"/>
      <c r="J494" s="237"/>
      <c r="K494" s="237"/>
      <c r="L494" s="242"/>
      <c r="M494" s="243"/>
      <c r="N494" s="244"/>
      <c r="O494" s="244"/>
      <c r="P494" s="244"/>
      <c r="Q494" s="244"/>
      <c r="R494" s="244"/>
      <c r="S494" s="244"/>
      <c r="T494" s="24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6" t="s">
        <v>138</v>
      </c>
      <c r="AU494" s="246" t="s">
        <v>84</v>
      </c>
      <c r="AV494" s="14" t="s">
        <v>134</v>
      </c>
      <c r="AW494" s="14" t="s">
        <v>37</v>
      </c>
      <c r="AX494" s="14" t="s">
        <v>82</v>
      </c>
      <c r="AY494" s="246" t="s">
        <v>127</v>
      </c>
    </row>
    <row r="495" s="2" customFormat="1" ht="37.8" customHeight="1">
      <c r="A495" s="40"/>
      <c r="B495" s="41"/>
      <c r="C495" s="206" t="s">
        <v>729</v>
      </c>
      <c r="D495" s="206" t="s">
        <v>129</v>
      </c>
      <c r="E495" s="207" t="s">
        <v>730</v>
      </c>
      <c r="F495" s="208" t="s">
        <v>731</v>
      </c>
      <c r="G495" s="209" t="s">
        <v>195</v>
      </c>
      <c r="H495" s="210">
        <v>15.699999999999999</v>
      </c>
      <c r="I495" s="211"/>
      <c r="J495" s="212">
        <f>ROUND(I495*H495,2)</f>
        <v>0</v>
      </c>
      <c r="K495" s="208" t="s">
        <v>133</v>
      </c>
      <c r="L495" s="46"/>
      <c r="M495" s="213" t="s">
        <v>19</v>
      </c>
      <c r="N495" s="214" t="s">
        <v>46</v>
      </c>
      <c r="O495" s="86"/>
      <c r="P495" s="215">
        <f>O495*H495</f>
        <v>0</v>
      </c>
      <c r="Q495" s="215">
        <v>0</v>
      </c>
      <c r="R495" s="215">
        <f>Q495*H495</f>
        <v>0</v>
      </c>
      <c r="S495" s="215">
        <v>0</v>
      </c>
      <c r="T495" s="216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7" t="s">
        <v>134</v>
      </c>
      <c r="AT495" s="217" t="s">
        <v>129</v>
      </c>
      <c r="AU495" s="217" t="s">
        <v>84</v>
      </c>
      <c r="AY495" s="19" t="s">
        <v>127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9" t="s">
        <v>82</v>
      </c>
      <c r="BK495" s="218">
        <f>ROUND(I495*H495,2)</f>
        <v>0</v>
      </c>
      <c r="BL495" s="19" t="s">
        <v>134</v>
      </c>
      <c r="BM495" s="217" t="s">
        <v>732</v>
      </c>
    </row>
    <row r="496" s="2" customFormat="1">
      <c r="A496" s="40"/>
      <c r="B496" s="41"/>
      <c r="C496" s="42"/>
      <c r="D496" s="219" t="s">
        <v>136</v>
      </c>
      <c r="E496" s="42"/>
      <c r="F496" s="220" t="s">
        <v>733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136</v>
      </c>
      <c r="AU496" s="19" t="s">
        <v>84</v>
      </c>
    </row>
    <row r="497" s="13" customFormat="1">
      <c r="A497" s="13"/>
      <c r="B497" s="224"/>
      <c r="C497" s="225"/>
      <c r="D497" s="226" t="s">
        <v>138</v>
      </c>
      <c r="E497" s="227" t="s">
        <v>19</v>
      </c>
      <c r="F497" s="228" t="s">
        <v>734</v>
      </c>
      <c r="G497" s="225"/>
      <c r="H497" s="229">
        <v>15.699999999999999</v>
      </c>
      <c r="I497" s="230"/>
      <c r="J497" s="225"/>
      <c r="K497" s="225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138</v>
      </c>
      <c r="AU497" s="235" t="s">
        <v>84</v>
      </c>
      <c r="AV497" s="13" t="s">
        <v>84</v>
      </c>
      <c r="AW497" s="13" t="s">
        <v>37</v>
      </c>
      <c r="AX497" s="13" t="s">
        <v>75</v>
      </c>
      <c r="AY497" s="235" t="s">
        <v>127</v>
      </c>
    </row>
    <row r="498" s="14" customFormat="1">
      <c r="A498" s="14"/>
      <c r="B498" s="236"/>
      <c r="C498" s="237"/>
      <c r="D498" s="226" t="s">
        <v>138</v>
      </c>
      <c r="E498" s="238" t="s">
        <v>19</v>
      </c>
      <c r="F498" s="239" t="s">
        <v>140</v>
      </c>
      <c r="G498" s="237"/>
      <c r="H498" s="240">
        <v>15.699999999999999</v>
      </c>
      <c r="I498" s="241"/>
      <c r="J498" s="237"/>
      <c r="K498" s="237"/>
      <c r="L498" s="242"/>
      <c r="M498" s="243"/>
      <c r="N498" s="244"/>
      <c r="O498" s="244"/>
      <c r="P498" s="244"/>
      <c r="Q498" s="244"/>
      <c r="R498" s="244"/>
      <c r="S498" s="244"/>
      <c r="T498" s="24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6" t="s">
        <v>138</v>
      </c>
      <c r="AU498" s="246" t="s">
        <v>84</v>
      </c>
      <c r="AV498" s="14" t="s">
        <v>134</v>
      </c>
      <c r="AW498" s="14" t="s">
        <v>37</v>
      </c>
      <c r="AX498" s="14" t="s">
        <v>82</v>
      </c>
      <c r="AY498" s="246" t="s">
        <v>127</v>
      </c>
    </row>
    <row r="499" s="2" customFormat="1" ht="37.8" customHeight="1">
      <c r="A499" s="40"/>
      <c r="B499" s="41"/>
      <c r="C499" s="206" t="s">
        <v>735</v>
      </c>
      <c r="D499" s="206" t="s">
        <v>129</v>
      </c>
      <c r="E499" s="207" t="s">
        <v>736</v>
      </c>
      <c r="F499" s="208" t="s">
        <v>737</v>
      </c>
      <c r="G499" s="209" t="s">
        <v>132</v>
      </c>
      <c r="H499" s="210">
        <v>3.3999999999999999</v>
      </c>
      <c r="I499" s="211"/>
      <c r="J499" s="212">
        <f>ROUND(I499*H499,2)</f>
        <v>0</v>
      </c>
      <c r="K499" s="208" t="s">
        <v>133</v>
      </c>
      <c r="L499" s="46"/>
      <c r="M499" s="213" t="s">
        <v>19</v>
      </c>
      <c r="N499" s="214" t="s">
        <v>46</v>
      </c>
      <c r="O499" s="86"/>
      <c r="P499" s="215">
        <f>O499*H499</f>
        <v>0</v>
      </c>
      <c r="Q499" s="215">
        <v>0</v>
      </c>
      <c r="R499" s="215">
        <f>Q499*H499</f>
        <v>0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134</v>
      </c>
      <c r="AT499" s="217" t="s">
        <v>129</v>
      </c>
      <c r="AU499" s="217" t="s">
        <v>84</v>
      </c>
      <c r="AY499" s="19" t="s">
        <v>127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82</v>
      </c>
      <c r="BK499" s="218">
        <f>ROUND(I499*H499,2)</f>
        <v>0</v>
      </c>
      <c r="BL499" s="19" t="s">
        <v>134</v>
      </c>
      <c r="BM499" s="217" t="s">
        <v>738</v>
      </c>
    </row>
    <row r="500" s="2" customFormat="1">
      <c r="A500" s="40"/>
      <c r="B500" s="41"/>
      <c r="C500" s="42"/>
      <c r="D500" s="219" t="s">
        <v>136</v>
      </c>
      <c r="E500" s="42"/>
      <c r="F500" s="220" t="s">
        <v>739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136</v>
      </c>
      <c r="AU500" s="19" t="s">
        <v>84</v>
      </c>
    </row>
    <row r="501" s="13" customFormat="1">
      <c r="A501" s="13"/>
      <c r="B501" s="224"/>
      <c r="C501" s="225"/>
      <c r="D501" s="226" t="s">
        <v>138</v>
      </c>
      <c r="E501" s="227" t="s">
        <v>19</v>
      </c>
      <c r="F501" s="228" t="s">
        <v>740</v>
      </c>
      <c r="G501" s="225"/>
      <c r="H501" s="229">
        <v>3.3999999999999999</v>
      </c>
      <c r="I501" s="230"/>
      <c r="J501" s="225"/>
      <c r="K501" s="225"/>
      <c r="L501" s="231"/>
      <c r="M501" s="232"/>
      <c r="N501" s="233"/>
      <c r="O501" s="233"/>
      <c r="P501" s="233"/>
      <c r="Q501" s="233"/>
      <c r="R501" s="233"/>
      <c r="S501" s="233"/>
      <c r="T501" s="23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5" t="s">
        <v>138</v>
      </c>
      <c r="AU501" s="235" t="s">
        <v>84</v>
      </c>
      <c r="AV501" s="13" t="s">
        <v>84</v>
      </c>
      <c r="AW501" s="13" t="s">
        <v>37</v>
      </c>
      <c r="AX501" s="13" t="s">
        <v>75</v>
      </c>
      <c r="AY501" s="235" t="s">
        <v>127</v>
      </c>
    </row>
    <row r="502" s="14" customFormat="1">
      <c r="A502" s="14"/>
      <c r="B502" s="236"/>
      <c r="C502" s="237"/>
      <c r="D502" s="226" t="s">
        <v>138</v>
      </c>
      <c r="E502" s="238" t="s">
        <v>19</v>
      </c>
      <c r="F502" s="239" t="s">
        <v>140</v>
      </c>
      <c r="G502" s="237"/>
      <c r="H502" s="240">
        <v>3.3999999999999999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6" t="s">
        <v>138</v>
      </c>
      <c r="AU502" s="246" t="s">
        <v>84</v>
      </c>
      <c r="AV502" s="14" t="s">
        <v>134</v>
      </c>
      <c r="AW502" s="14" t="s">
        <v>37</v>
      </c>
      <c r="AX502" s="14" t="s">
        <v>82</v>
      </c>
      <c r="AY502" s="246" t="s">
        <v>127</v>
      </c>
    </row>
    <row r="503" s="2" customFormat="1" ht="16.5" customHeight="1">
      <c r="A503" s="40"/>
      <c r="B503" s="41"/>
      <c r="C503" s="206" t="s">
        <v>741</v>
      </c>
      <c r="D503" s="206" t="s">
        <v>129</v>
      </c>
      <c r="E503" s="207" t="s">
        <v>742</v>
      </c>
      <c r="F503" s="208" t="s">
        <v>743</v>
      </c>
      <c r="G503" s="209" t="s">
        <v>333</v>
      </c>
      <c r="H503" s="210">
        <v>1</v>
      </c>
      <c r="I503" s="211"/>
      <c r="J503" s="212">
        <f>ROUND(I503*H503,2)</f>
        <v>0</v>
      </c>
      <c r="K503" s="208" t="s">
        <v>19</v>
      </c>
      <c r="L503" s="46"/>
      <c r="M503" s="213" t="s">
        <v>19</v>
      </c>
      <c r="N503" s="214" t="s">
        <v>46</v>
      </c>
      <c r="O503" s="86"/>
      <c r="P503" s="215">
        <f>O503*H503</f>
        <v>0</v>
      </c>
      <c r="Q503" s="215">
        <v>0</v>
      </c>
      <c r="R503" s="215">
        <f>Q503*H503</f>
        <v>0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134</v>
      </c>
      <c r="AT503" s="217" t="s">
        <v>129</v>
      </c>
      <c r="AU503" s="217" t="s">
        <v>84</v>
      </c>
      <c r="AY503" s="19" t="s">
        <v>127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82</v>
      </c>
      <c r="BK503" s="218">
        <f>ROUND(I503*H503,2)</f>
        <v>0</v>
      </c>
      <c r="BL503" s="19" t="s">
        <v>134</v>
      </c>
      <c r="BM503" s="217" t="s">
        <v>744</v>
      </c>
    </row>
    <row r="504" s="13" customFormat="1">
      <c r="A504" s="13"/>
      <c r="B504" s="224"/>
      <c r="C504" s="225"/>
      <c r="D504" s="226" t="s">
        <v>138</v>
      </c>
      <c r="E504" s="227" t="s">
        <v>19</v>
      </c>
      <c r="F504" s="228" t="s">
        <v>745</v>
      </c>
      <c r="G504" s="225"/>
      <c r="H504" s="229">
        <v>1</v>
      </c>
      <c r="I504" s="230"/>
      <c r="J504" s="225"/>
      <c r="K504" s="225"/>
      <c r="L504" s="231"/>
      <c r="M504" s="232"/>
      <c r="N504" s="233"/>
      <c r="O504" s="233"/>
      <c r="P504" s="233"/>
      <c r="Q504" s="233"/>
      <c r="R504" s="233"/>
      <c r="S504" s="233"/>
      <c r="T504" s="23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5" t="s">
        <v>138</v>
      </c>
      <c r="AU504" s="235" t="s">
        <v>84</v>
      </c>
      <c r="AV504" s="13" t="s">
        <v>84</v>
      </c>
      <c r="AW504" s="13" t="s">
        <v>37</v>
      </c>
      <c r="AX504" s="13" t="s">
        <v>75</v>
      </c>
      <c r="AY504" s="235" t="s">
        <v>127</v>
      </c>
    </row>
    <row r="505" s="14" customFormat="1">
      <c r="A505" s="14"/>
      <c r="B505" s="236"/>
      <c r="C505" s="237"/>
      <c r="D505" s="226" t="s">
        <v>138</v>
      </c>
      <c r="E505" s="238" t="s">
        <v>19</v>
      </c>
      <c r="F505" s="239" t="s">
        <v>140</v>
      </c>
      <c r="G505" s="237"/>
      <c r="H505" s="240">
        <v>1</v>
      </c>
      <c r="I505" s="241"/>
      <c r="J505" s="237"/>
      <c r="K505" s="237"/>
      <c r="L505" s="242"/>
      <c r="M505" s="243"/>
      <c r="N505" s="244"/>
      <c r="O505" s="244"/>
      <c r="P505" s="244"/>
      <c r="Q505" s="244"/>
      <c r="R505" s="244"/>
      <c r="S505" s="244"/>
      <c r="T505" s="24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6" t="s">
        <v>138</v>
      </c>
      <c r="AU505" s="246" t="s">
        <v>84</v>
      </c>
      <c r="AV505" s="14" t="s">
        <v>134</v>
      </c>
      <c r="AW505" s="14" t="s">
        <v>37</v>
      </c>
      <c r="AX505" s="14" t="s">
        <v>82</v>
      </c>
      <c r="AY505" s="246" t="s">
        <v>127</v>
      </c>
    </row>
    <row r="506" s="2" customFormat="1" ht="16.5" customHeight="1">
      <c r="A506" s="40"/>
      <c r="B506" s="41"/>
      <c r="C506" s="206" t="s">
        <v>746</v>
      </c>
      <c r="D506" s="206" t="s">
        <v>129</v>
      </c>
      <c r="E506" s="207" t="s">
        <v>747</v>
      </c>
      <c r="F506" s="208" t="s">
        <v>748</v>
      </c>
      <c r="G506" s="209" t="s">
        <v>333</v>
      </c>
      <c r="H506" s="210">
        <v>2</v>
      </c>
      <c r="I506" s="211"/>
      <c r="J506" s="212">
        <f>ROUND(I506*H506,2)</f>
        <v>0</v>
      </c>
      <c r="K506" s="208" t="s">
        <v>19</v>
      </c>
      <c r="L506" s="46"/>
      <c r="M506" s="213" t="s">
        <v>19</v>
      </c>
      <c r="N506" s="214" t="s">
        <v>46</v>
      </c>
      <c r="O506" s="86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134</v>
      </c>
      <c r="AT506" s="217" t="s">
        <v>129</v>
      </c>
      <c r="AU506" s="217" t="s">
        <v>84</v>
      </c>
      <c r="AY506" s="19" t="s">
        <v>127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82</v>
      </c>
      <c r="BK506" s="218">
        <f>ROUND(I506*H506,2)</f>
        <v>0</v>
      </c>
      <c r="BL506" s="19" t="s">
        <v>134</v>
      </c>
      <c r="BM506" s="217" t="s">
        <v>749</v>
      </c>
    </row>
    <row r="507" s="13" customFormat="1">
      <c r="A507" s="13"/>
      <c r="B507" s="224"/>
      <c r="C507" s="225"/>
      <c r="D507" s="226" t="s">
        <v>138</v>
      </c>
      <c r="E507" s="227" t="s">
        <v>19</v>
      </c>
      <c r="F507" s="228" t="s">
        <v>750</v>
      </c>
      <c r="G507" s="225"/>
      <c r="H507" s="229">
        <v>2</v>
      </c>
      <c r="I507" s="230"/>
      <c r="J507" s="225"/>
      <c r="K507" s="225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138</v>
      </c>
      <c r="AU507" s="235" t="s">
        <v>84</v>
      </c>
      <c r="AV507" s="13" t="s">
        <v>84</v>
      </c>
      <c r="AW507" s="13" t="s">
        <v>37</v>
      </c>
      <c r="AX507" s="13" t="s">
        <v>75</v>
      </c>
      <c r="AY507" s="235" t="s">
        <v>127</v>
      </c>
    </row>
    <row r="508" s="14" customFormat="1">
      <c r="A508" s="14"/>
      <c r="B508" s="236"/>
      <c r="C508" s="237"/>
      <c r="D508" s="226" t="s">
        <v>138</v>
      </c>
      <c r="E508" s="238" t="s">
        <v>19</v>
      </c>
      <c r="F508" s="239" t="s">
        <v>140</v>
      </c>
      <c r="G508" s="237"/>
      <c r="H508" s="240">
        <v>2</v>
      </c>
      <c r="I508" s="241"/>
      <c r="J508" s="237"/>
      <c r="K508" s="237"/>
      <c r="L508" s="242"/>
      <c r="M508" s="243"/>
      <c r="N508" s="244"/>
      <c r="O508" s="244"/>
      <c r="P508" s="244"/>
      <c r="Q508" s="244"/>
      <c r="R508" s="244"/>
      <c r="S508" s="244"/>
      <c r="T508" s="24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6" t="s">
        <v>138</v>
      </c>
      <c r="AU508" s="246" t="s">
        <v>84</v>
      </c>
      <c r="AV508" s="14" t="s">
        <v>134</v>
      </c>
      <c r="AW508" s="14" t="s">
        <v>37</v>
      </c>
      <c r="AX508" s="14" t="s">
        <v>82</v>
      </c>
      <c r="AY508" s="246" t="s">
        <v>127</v>
      </c>
    </row>
    <row r="509" s="12" customFormat="1" ht="22.8" customHeight="1">
      <c r="A509" s="12"/>
      <c r="B509" s="190"/>
      <c r="C509" s="191"/>
      <c r="D509" s="192" t="s">
        <v>74</v>
      </c>
      <c r="E509" s="204" t="s">
        <v>751</v>
      </c>
      <c r="F509" s="204" t="s">
        <v>752</v>
      </c>
      <c r="G509" s="191"/>
      <c r="H509" s="191"/>
      <c r="I509" s="194"/>
      <c r="J509" s="205">
        <f>BK509</f>
        <v>0</v>
      </c>
      <c r="K509" s="191"/>
      <c r="L509" s="196"/>
      <c r="M509" s="197"/>
      <c r="N509" s="198"/>
      <c r="O509" s="198"/>
      <c r="P509" s="199">
        <f>SUM(P510:P549)</f>
        <v>0</v>
      </c>
      <c r="Q509" s="198"/>
      <c r="R509" s="199">
        <f>SUM(R510:R549)</f>
        <v>0</v>
      </c>
      <c r="S509" s="198"/>
      <c r="T509" s="200">
        <f>SUM(T510:T549)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01" t="s">
        <v>82</v>
      </c>
      <c r="AT509" s="202" t="s">
        <v>74</v>
      </c>
      <c r="AU509" s="202" t="s">
        <v>82</v>
      </c>
      <c r="AY509" s="201" t="s">
        <v>127</v>
      </c>
      <c r="BK509" s="203">
        <f>SUM(BK510:BK549)</f>
        <v>0</v>
      </c>
    </row>
    <row r="510" s="2" customFormat="1" ht="24.15" customHeight="1">
      <c r="A510" s="40"/>
      <c r="B510" s="41"/>
      <c r="C510" s="206" t="s">
        <v>753</v>
      </c>
      <c r="D510" s="206" t="s">
        <v>129</v>
      </c>
      <c r="E510" s="207" t="s">
        <v>754</v>
      </c>
      <c r="F510" s="208" t="s">
        <v>755</v>
      </c>
      <c r="G510" s="209" t="s">
        <v>262</v>
      </c>
      <c r="H510" s="210">
        <v>14.036</v>
      </c>
      <c r="I510" s="211"/>
      <c r="J510" s="212">
        <f>ROUND(I510*H510,2)</f>
        <v>0</v>
      </c>
      <c r="K510" s="208" t="s">
        <v>133</v>
      </c>
      <c r="L510" s="46"/>
      <c r="M510" s="213" t="s">
        <v>19</v>
      </c>
      <c r="N510" s="214" t="s">
        <v>46</v>
      </c>
      <c r="O510" s="86"/>
      <c r="P510" s="215">
        <f>O510*H510</f>
        <v>0</v>
      </c>
      <c r="Q510" s="215">
        <v>0</v>
      </c>
      <c r="R510" s="215">
        <f>Q510*H510</f>
        <v>0</v>
      </c>
      <c r="S510" s="215">
        <v>0</v>
      </c>
      <c r="T510" s="21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7" t="s">
        <v>134</v>
      </c>
      <c r="AT510" s="217" t="s">
        <v>129</v>
      </c>
      <c r="AU510" s="217" t="s">
        <v>84</v>
      </c>
      <c r="AY510" s="19" t="s">
        <v>127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9" t="s">
        <v>82</v>
      </c>
      <c r="BK510" s="218">
        <f>ROUND(I510*H510,2)</f>
        <v>0</v>
      </c>
      <c r="BL510" s="19" t="s">
        <v>134</v>
      </c>
      <c r="BM510" s="217" t="s">
        <v>756</v>
      </c>
    </row>
    <row r="511" s="2" customFormat="1">
      <c r="A511" s="40"/>
      <c r="B511" s="41"/>
      <c r="C511" s="42"/>
      <c r="D511" s="219" t="s">
        <v>136</v>
      </c>
      <c r="E511" s="42"/>
      <c r="F511" s="220" t="s">
        <v>757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136</v>
      </c>
      <c r="AU511" s="19" t="s">
        <v>84</v>
      </c>
    </row>
    <row r="512" s="13" customFormat="1">
      <c r="A512" s="13"/>
      <c r="B512" s="224"/>
      <c r="C512" s="225"/>
      <c r="D512" s="226" t="s">
        <v>138</v>
      </c>
      <c r="E512" s="227" t="s">
        <v>19</v>
      </c>
      <c r="F512" s="228" t="s">
        <v>758</v>
      </c>
      <c r="G512" s="225"/>
      <c r="H512" s="229">
        <v>14.036</v>
      </c>
      <c r="I512" s="230"/>
      <c r="J512" s="225"/>
      <c r="K512" s="225"/>
      <c r="L512" s="231"/>
      <c r="M512" s="232"/>
      <c r="N512" s="233"/>
      <c r="O512" s="233"/>
      <c r="P512" s="233"/>
      <c r="Q512" s="233"/>
      <c r="R512" s="233"/>
      <c r="S512" s="233"/>
      <c r="T512" s="23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5" t="s">
        <v>138</v>
      </c>
      <c r="AU512" s="235" t="s">
        <v>84</v>
      </c>
      <c r="AV512" s="13" t="s">
        <v>84</v>
      </c>
      <c r="AW512" s="13" t="s">
        <v>37</v>
      </c>
      <c r="AX512" s="13" t="s">
        <v>75</v>
      </c>
      <c r="AY512" s="235" t="s">
        <v>127</v>
      </c>
    </row>
    <row r="513" s="14" customFormat="1">
      <c r="A513" s="14"/>
      <c r="B513" s="236"/>
      <c r="C513" s="237"/>
      <c r="D513" s="226" t="s">
        <v>138</v>
      </c>
      <c r="E513" s="238" t="s">
        <v>19</v>
      </c>
      <c r="F513" s="239" t="s">
        <v>140</v>
      </c>
      <c r="G513" s="237"/>
      <c r="H513" s="240">
        <v>14.036</v>
      </c>
      <c r="I513" s="241"/>
      <c r="J513" s="237"/>
      <c r="K513" s="237"/>
      <c r="L513" s="242"/>
      <c r="M513" s="243"/>
      <c r="N513" s="244"/>
      <c r="O513" s="244"/>
      <c r="P513" s="244"/>
      <c r="Q513" s="244"/>
      <c r="R513" s="244"/>
      <c r="S513" s="244"/>
      <c r="T513" s="24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6" t="s">
        <v>138</v>
      </c>
      <c r="AU513" s="246" t="s">
        <v>84</v>
      </c>
      <c r="AV513" s="14" t="s">
        <v>134</v>
      </c>
      <c r="AW513" s="14" t="s">
        <v>37</v>
      </c>
      <c r="AX513" s="14" t="s">
        <v>82</v>
      </c>
      <c r="AY513" s="246" t="s">
        <v>127</v>
      </c>
    </row>
    <row r="514" s="2" customFormat="1" ht="24.15" customHeight="1">
      <c r="A514" s="40"/>
      <c r="B514" s="41"/>
      <c r="C514" s="206" t="s">
        <v>759</v>
      </c>
      <c r="D514" s="206" t="s">
        <v>129</v>
      </c>
      <c r="E514" s="207" t="s">
        <v>760</v>
      </c>
      <c r="F514" s="208" t="s">
        <v>761</v>
      </c>
      <c r="G514" s="209" t="s">
        <v>262</v>
      </c>
      <c r="H514" s="210">
        <v>168.43199999999999</v>
      </c>
      <c r="I514" s="211"/>
      <c r="J514" s="212">
        <f>ROUND(I514*H514,2)</f>
        <v>0</v>
      </c>
      <c r="K514" s="208" t="s">
        <v>133</v>
      </c>
      <c r="L514" s="46"/>
      <c r="M514" s="213" t="s">
        <v>19</v>
      </c>
      <c r="N514" s="214" t="s">
        <v>46</v>
      </c>
      <c r="O514" s="86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134</v>
      </c>
      <c r="AT514" s="217" t="s">
        <v>129</v>
      </c>
      <c r="AU514" s="217" t="s">
        <v>84</v>
      </c>
      <c r="AY514" s="19" t="s">
        <v>127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9" t="s">
        <v>82</v>
      </c>
      <c r="BK514" s="218">
        <f>ROUND(I514*H514,2)</f>
        <v>0</v>
      </c>
      <c r="BL514" s="19" t="s">
        <v>134</v>
      </c>
      <c r="BM514" s="217" t="s">
        <v>762</v>
      </c>
    </row>
    <row r="515" s="2" customFormat="1">
      <c r="A515" s="40"/>
      <c r="B515" s="41"/>
      <c r="C515" s="42"/>
      <c r="D515" s="219" t="s">
        <v>136</v>
      </c>
      <c r="E515" s="42"/>
      <c r="F515" s="220" t="s">
        <v>763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136</v>
      </c>
      <c r="AU515" s="19" t="s">
        <v>84</v>
      </c>
    </row>
    <row r="516" s="13" customFormat="1">
      <c r="A516" s="13"/>
      <c r="B516" s="224"/>
      <c r="C516" s="225"/>
      <c r="D516" s="226" t="s">
        <v>138</v>
      </c>
      <c r="E516" s="227" t="s">
        <v>19</v>
      </c>
      <c r="F516" s="228" t="s">
        <v>764</v>
      </c>
      <c r="G516" s="225"/>
      <c r="H516" s="229">
        <v>168.43199999999999</v>
      </c>
      <c r="I516" s="230"/>
      <c r="J516" s="225"/>
      <c r="K516" s="225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138</v>
      </c>
      <c r="AU516" s="235" t="s">
        <v>84</v>
      </c>
      <c r="AV516" s="13" t="s">
        <v>84</v>
      </c>
      <c r="AW516" s="13" t="s">
        <v>37</v>
      </c>
      <c r="AX516" s="13" t="s">
        <v>75</v>
      </c>
      <c r="AY516" s="235" t="s">
        <v>127</v>
      </c>
    </row>
    <row r="517" s="14" customFormat="1">
      <c r="A517" s="14"/>
      <c r="B517" s="236"/>
      <c r="C517" s="237"/>
      <c r="D517" s="226" t="s">
        <v>138</v>
      </c>
      <c r="E517" s="238" t="s">
        <v>19</v>
      </c>
      <c r="F517" s="239" t="s">
        <v>140</v>
      </c>
      <c r="G517" s="237"/>
      <c r="H517" s="240">
        <v>168.43199999999999</v>
      </c>
      <c r="I517" s="241"/>
      <c r="J517" s="237"/>
      <c r="K517" s="237"/>
      <c r="L517" s="242"/>
      <c r="M517" s="243"/>
      <c r="N517" s="244"/>
      <c r="O517" s="244"/>
      <c r="P517" s="244"/>
      <c r="Q517" s="244"/>
      <c r="R517" s="244"/>
      <c r="S517" s="244"/>
      <c r="T517" s="24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6" t="s">
        <v>138</v>
      </c>
      <c r="AU517" s="246" t="s">
        <v>84</v>
      </c>
      <c r="AV517" s="14" t="s">
        <v>134</v>
      </c>
      <c r="AW517" s="14" t="s">
        <v>37</v>
      </c>
      <c r="AX517" s="14" t="s">
        <v>82</v>
      </c>
      <c r="AY517" s="246" t="s">
        <v>127</v>
      </c>
    </row>
    <row r="518" s="2" customFormat="1" ht="24.15" customHeight="1">
      <c r="A518" s="40"/>
      <c r="B518" s="41"/>
      <c r="C518" s="206" t="s">
        <v>765</v>
      </c>
      <c r="D518" s="206" t="s">
        <v>129</v>
      </c>
      <c r="E518" s="207" t="s">
        <v>766</v>
      </c>
      <c r="F518" s="208" t="s">
        <v>767</v>
      </c>
      <c r="G518" s="209" t="s">
        <v>262</v>
      </c>
      <c r="H518" s="210">
        <v>5.8579999999999997</v>
      </c>
      <c r="I518" s="211"/>
      <c r="J518" s="212">
        <f>ROUND(I518*H518,2)</f>
        <v>0</v>
      </c>
      <c r="K518" s="208" t="s">
        <v>133</v>
      </c>
      <c r="L518" s="46"/>
      <c r="M518" s="213" t="s">
        <v>19</v>
      </c>
      <c r="N518" s="214" t="s">
        <v>46</v>
      </c>
      <c r="O518" s="86"/>
      <c r="P518" s="215">
        <f>O518*H518</f>
        <v>0</v>
      </c>
      <c r="Q518" s="215">
        <v>0</v>
      </c>
      <c r="R518" s="215">
        <f>Q518*H518</f>
        <v>0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134</v>
      </c>
      <c r="AT518" s="217" t="s">
        <v>129</v>
      </c>
      <c r="AU518" s="217" t="s">
        <v>84</v>
      </c>
      <c r="AY518" s="19" t="s">
        <v>127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82</v>
      </c>
      <c r="BK518" s="218">
        <f>ROUND(I518*H518,2)</f>
        <v>0</v>
      </c>
      <c r="BL518" s="19" t="s">
        <v>134</v>
      </c>
      <c r="BM518" s="217" t="s">
        <v>768</v>
      </c>
    </row>
    <row r="519" s="2" customFormat="1">
      <c r="A519" s="40"/>
      <c r="B519" s="41"/>
      <c r="C519" s="42"/>
      <c r="D519" s="219" t="s">
        <v>136</v>
      </c>
      <c r="E519" s="42"/>
      <c r="F519" s="220" t="s">
        <v>769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136</v>
      </c>
      <c r="AU519" s="19" t="s">
        <v>84</v>
      </c>
    </row>
    <row r="520" s="13" customFormat="1">
      <c r="A520" s="13"/>
      <c r="B520" s="224"/>
      <c r="C520" s="225"/>
      <c r="D520" s="226" t="s">
        <v>138</v>
      </c>
      <c r="E520" s="227" t="s">
        <v>19</v>
      </c>
      <c r="F520" s="228" t="s">
        <v>770</v>
      </c>
      <c r="G520" s="225"/>
      <c r="H520" s="229">
        <v>1.6100000000000001</v>
      </c>
      <c r="I520" s="230"/>
      <c r="J520" s="225"/>
      <c r="K520" s="225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138</v>
      </c>
      <c r="AU520" s="235" t="s">
        <v>84</v>
      </c>
      <c r="AV520" s="13" t="s">
        <v>84</v>
      </c>
      <c r="AW520" s="13" t="s">
        <v>37</v>
      </c>
      <c r="AX520" s="13" t="s">
        <v>75</v>
      </c>
      <c r="AY520" s="235" t="s">
        <v>127</v>
      </c>
    </row>
    <row r="521" s="13" customFormat="1">
      <c r="A521" s="13"/>
      <c r="B521" s="224"/>
      <c r="C521" s="225"/>
      <c r="D521" s="226" t="s">
        <v>138</v>
      </c>
      <c r="E521" s="227" t="s">
        <v>19</v>
      </c>
      <c r="F521" s="228" t="s">
        <v>771</v>
      </c>
      <c r="G521" s="225"/>
      <c r="H521" s="229">
        <v>3.9100000000000001</v>
      </c>
      <c r="I521" s="230"/>
      <c r="J521" s="225"/>
      <c r="K521" s="225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138</v>
      </c>
      <c r="AU521" s="235" t="s">
        <v>84</v>
      </c>
      <c r="AV521" s="13" t="s">
        <v>84</v>
      </c>
      <c r="AW521" s="13" t="s">
        <v>37</v>
      </c>
      <c r="AX521" s="13" t="s">
        <v>75</v>
      </c>
      <c r="AY521" s="235" t="s">
        <v>127</v>
      </c>
    </row>
    <row r="522" s="13" customFormat="1">
      <c r="A522" s="13"/>
      <c r="B522" s="224"/>
      <c r="C522" s="225"/>
      <c r="D522" s="226" t="s">
        <v>138</v>
      </c>
      <c r="E522" s="227" t="s">
        <v>19</v>
      </c>
      <c r="F522" s="228" t="s">
        <v>772</v>
      </c>
      <c r="G522" s="225"/>
      <c r="H522" s="229">
        <v>0.33800000000000002</v>
      </c>
      <c r="I522" s="230"/>
      <c r="J522" s="225"/>
      <c r="K522" s="225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138</v>
      </c>
      <c r="AU522" s="235" t="s">
        <v>84</v>
      </c>
      <c r="AV522" s="13" t="s">
        <v>84</v>
      </c>
      <c r="AW522" s="13" t="s">
        <v>37</v>
      </c>
      <c r="AX522" s="13" t="s">
        <v>75</v>
      </c>
      <c r="AY522" s="235" t="s">
        <v>127</v>
      </c>
    </row>
    <row r="523" s="14" customFormat="1">
      <c r="A523" s="14"/>
      <c r="B523" s="236"/>
      <c r="C523" s="237"/>
      <c r="D523" s="226" t="s">
        <v>138</v>
      </c>
      <c r="E523" s="238" t="s">
        <v>19</v>
      </c>
      <c r="F523" s="239" t="s">
        <v>140</v>
      </c>
      <c r="G523" s="237"/>
      <c r="H523" s="240">
        <v>5.8580000000000005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6" t="s">
        <v>138</v>
      </c>
      <c r="AU523" s="246" t="s">
        <v>84</v>
      </c>
      <c r="AV523" s="14" t="s">
        <v>134</v>
      </c>
      <c r="AW523" s="14" t="s">
        <v>37</v>
      </c>
      <c r="AX523" s="14" t="s">
        <v>82</v>
      </c>
      <c r="AY523" s="246" t="s">
        <v>127</v>
      </c>
    </row>
    <row r="524" s="2" customFormat="1" ht="24.15" customHeight="1">
      <c r="A524" s="40"/>
      <c r="B524" s="41"/>
      <c r="C524" s="206" t="s">
        <v>773</v>
      </c>
      <c r="D524" s="206" t="s">
        <v>129</v>
      </c>
      <c r="E524" s="207" t="s">
        <v>774</v>
      </c>
      <c r="F524" s="208" t="s">
        <v>761</v>
      </c>
      <c r="G524" s="209" t="s">
        <v>262</v>
      </c>
      <c r="H524" s="210">
        <v>70.296000000000006</v>
      </c>
      <c r="I524" s="211"/>
      <c r="J524" s="212">
        <f>ROUND(I524*H524,2)</f>
        <v>0</v>
      </c>
      <c r="K524" s="208" t="s">
        <v>133</v>
      </c>
      <c r="L524" s="46"/>
      <c r="M524" s="213" t="s">
        <v>19</v>
      </c>
      <c r="N524" s="214" t="s">
        <v>46</v>
      </c>
      <c r="O524" s="86"/>
      <c r="P524" s="215">
        <f>O524*H524</f>
        <v>0</v>
      </c>
      <c r="Q524" s="215">
        <v>0</v>
      </c>
      <c r="R524" s="215">
        <f>Q524*H524</f>
        <v>0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134</v>
      </c>
      <c r="AT524" s="217" t="s">
        <v>129</v>
      </c>
      <c r="AU524" s="217" t="s">
        <v>84</v>
      </c>
      <c r="AY524" s="19" t="s">
        <v>127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82</v>
      </c>
      <c r="BK524" s="218">
        <f>ROUND(I524*H524,2)</f>
        <v>0</v>
      </c>
      <c r="BL524" s="19" t="s">
        <v>134</v>
      </c>
      <c r="BM524" s="217" t="s">
        <v>775</v>
      </c>
    </row>
    <row r="525" s="2" customFormat="1">
      <c r="A525" s="40"/>
      <c r="B525" s="41"/>
      <c r="C525" s="42"/>
      <c r="D525" s="219" t="s">
        <v>136</v>
      </c>
      <c r="E525" s="42"/>
      <c r="F525" s="220" t="s">
        <v>776</v>
      </c>
      <c r="G525" s="42"/>
      <c r="H525" s="42"/>
      <c r="I525" s="221"/>
      <c r="J525" s="42"/>
      <c r="K525" s="42"/>
      <c r="L525" s="46"/>
      <c r="M525" s="222"/>
      <c r="N525" s="22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136</v>
      </c>
      <c r="AU525" s="19" t="s">
        <v>84</v>
      </c>
    </row>
    <row r="526" s="13" customFormat="1">
      <c r="A526" s="13"/>
      <c r="B526" s="224"/>
      <c r="C526" s="225"/>
      <c r="D526" s="226" t="s">
        <v>138</v>
      </c>
      <c r="E526" s="227" t="s">
        <v>19</v>
      </c>
      <c r="F526" s="228" t="s">
        <v>777</v>
      </c>
      <c r="G526" s="225"/>
      <c r="H526" s="229">
        <v>70.296000000000006</v>
      </c>
      <c r="I526" s="230"/>
      <c r="J526" s="225"/>
      <c r="K526" s="225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138</v>
      </c>
      <c r="AU526" s="235" t="s">
        <v>84</v>
      </c>
      <c r="AV526" s="13" t="s">
        <v>84</v>
      </c>
      <c r="AW526" s="13" t="s">
        <v>37</v>
      </c>
      <c r="AX526" s="13" t="s">
        <v>75</v>
      </c>
      <c r="AY526" s="235" t="s">
        <v>127</v>
      </c>
    </row>
    <row r="527" s="14" customFormat="1">
      <c r="A527" s="14"/>
      <c r="B527" s="236"/>
      <c r="C527" s="237"/>
      <c r="D527" s="226" t="s">
        <v>138</v>
      </c>
      <c r="E527" s="238" t="s">
        <v>19</v>
      </c>
      <c r="F527" s="239" t="s">
        <v>140</v>
      </c>
      <c r="G527" s="237"/>
      <c r="H527" s="240">
        <v>70.296000000000006</v>
      </c>
      <c r="I527" s="241"/>
      <c r="J527" s="237"/>
      <c r="K527" s="237"/>
      <c r="L527" s="242"/>
      <c r="M527" s="243"/>
      <c r="N527" s="244"/>
      <c r="O527" s="244"/>
      <c r="P527" s="244"/>
      <c r="Q527" s="244"/>
      <c r="R527" s="244"/>
      <c r="S527" s="244"/>
      <c r="T527" s="24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6" t="s">
        <v>138</v>
      </c>
      <c r="AU527" s="246" t="s">
        <v>84</v>
      </c>
      <c r="AV527" s="14" t="s">
        <v>134</v>
      </c>
      <c r="AW527" s="14" t="s">
        <v>37</v>
      </c>
      <c r="AX527" s="14" t="s">
        <v>82</v>
      </c>
      <c r="AY527" s="246" t="s">
        <v>127</v>
      </c>
    </row>
    <row r="528" s="2" customFormat="1" ht="24.15" customHeight="1">
      <c r="A528" s="40"/>
      <c r="B528" s="41"/>
      <c r="C528" s="206" t="s">
        <v>778</v>
      </c>
      <c r="D528" s="206" t="s">
        <v>129</v>
      </c>
      <c r="E528" s="207" t="s">
        <v>779</v>
      </c>
      <c r="F528" s="208" t="s">
        <v>780</v>
      </c>
      <c r="G528" s="209" t="s">
        <v>262</v>
      </c>
      <c r="H528" s="210">
        <v>25.068999999999999</v>
      </c>
      <c r="I528" s="211"/>
      <c r="J528" s="212">
        <f>ROUND(I528*H528,2)</f>
        <v>0</v>
      </c>
      <c r="K528" s="208" t="s">
        <v>133</v>
      </c>
      <c r="L528" s="46"/>
      <c r="M528" s="213" t="s">
        <v>19</v>
      </c>
      <c r="N528" s="214" t="s">
        <v>46</v>
      </c>
      <c r="O528" s="86"/>
      <c r="P528" s="215">
        <f>O528*H528</f>
        <v>0</v>
      </c>
      <c r="Q528" s="215">
        <v>0</v>
      </c>
      <c r="R528" s="215">
        <f>Q528*H528</f>
        <v>0</v>
      </c>
      <c r="S528" s="215">
        <v>0</v>
      </c>
      <c r="T528" s="216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7" t="s">
        <v>134</v>
      </c>
      <c r="AT528" s="217" t="s">
        <v>129</v>
      </c>
      <c r="AU528" s="217" t="s">
        <v>84</v>
      </c>
      <c r="AY528" s="19" t="s">
        <v>127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19" t="s">
        <v>82</v>
      </c>
      <c r="BK528" s="218">
        <f>ROUND(I528*H528,2)</f>
        <v>0</v>
      </c>
      <c r="BL528" s="19" t="s">
        <v>134</v>
      </c>
      <c r="BM528" s="217" t="s">
        <v>781</v>
      </c>
    </row>
    <row r="529" s="2" customFormat="1">
      <c r="A529" s="40"/>
      <c r="B529" s="41"/>
      <c r="C529" s="42"/>
      <c r="D529" s="219" t="s">
        <v>136</v>
      </c>
      <c r="E529" s="42"/>
      <c r="F529" s="220" t="s">
        <v>782</v>
      </c>
      <c r="G529" s="42"/>
      <c r="H529" s="42"/>
      <c r="I529" s="221"/>
      <c r="J529" s="42"/>
      <c r="K529" s="42"/>
      <c r="L529" s="46"/>
      <c r="M529" s="222"/>
      <c r="N529" s="223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136</v>
      </c>
      <c r="AU529" s="19" t="s">
        <v>84</v>
      </c>
    </row>
    <row r="530" s="13" customFormat="1">
      <c r="A530" s="13"/>
      <c r="B530" s="224"/>
      <c r="C530" s="225"/>
      <c r="D530" s="226" t="s">
        <v>138</v>
      </c>
      <c r="E530" s="227" t="s">
        <v>19</v>
      </c>
      <c r="F530" s="228" t="s">
        <v>783</v>
      </c>
      <c r="G530" s="225"/>
      <c r="H530" s="229">
        <v>13.186999999999999</v>
      </c>
      <c r="I530" s="230"/>
      <c r="J530" s="225"/>
      <c r="K530" s="225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138</v>
      </c>
      <c r="AU530" s="235" t="s">
        <v>84</v>
      </c>
      <c r="AV530" s="13" t="s">
        <v>84</v>
      </c>
      <c r="AW530" s="13" t="s">
        <v>37</v>
      </c>
      <c r="AX530" s="13" t="s">
        <v>75</v>
      </c>
      <c r="AY530" s="235" t="s">
        <v>127</v>
      </c>
    </row>
    <row r="531" s="13" customFormat="1">
      <c r="A531" s="13"/>
      <c r="B531" s="224"/>
      <c r="C531" s="225"/>
      <c r="D531" s="226" t="s">
        <v>138</v>
      </c>
      <c r="E531" s="227" t="s">
        <v>19</v>
      </c>
      <c r="F531" s="228" t="s">
        <v>784</v>
      </c>
      <c r="G531" s="225"/>
      <c r="H531" s="229">
        <v>11.882</v>
      </c>
      <c r="I531" s="230"/>
      <c r="J531" s="225"/>
      <c r="K531" s="225"/>
      <c r="L531" s="231"/>
      <c r="M531" s="232"/>
      <c r="N531" s="233"/>
      <c r="O531" s="233"/>
      <c r="P531" s="233"/>
      <c r="Q531" s="233"/>
      <c r="R531" s="233"/>
      <c r="S531" s="233"/>
      <c r="T531" s="23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5" t="s">
        <v>138</v>
      </c>
      <c r="AU531" s="235" t="s">
        <v>84</v>
      </c>
      <c r="AV531" s="13" t="s">
        <v>84</v>
      </c>
      <c r="AW531" s="13" t="s">
        <v>37</v>
      </c>
      <c r="AX531" s="13" t="s">
        <v>75</v>
      </c>
      <c r="AY531" s="235" t="s">
        <v>127</v>
      </c>
    </row>
    <row r="532" s="14" customFormat="1">
      <c r="A532" s="14"/>
      <c r="B532" s="236"/>
      <c r="C532" s="237"/>
      <c r="D532" s="226" t="s">
        <v>138</v>
      </c>
      <c r="E532" s="238" t="s">
        <v>19</v>
      </c>
      <c r="F532" s="239" t="s">
        <v>140</v>
      </c>
      <c r="G532" s="237"/>
      <c r="H532" s="240">
        <v>25.068999999999999</v>
      </c>
      <c r="I532" s="241"/>
      <c r="J532" s="237"/>
      <c r="K532" s="237"/>
      <c r="L532" s="242"/>
      <c r="M532" s="243"/>
      <c r="N532" s="244"/>
      <c r="O532" s="244"/>
      <c r="P532" s="244"/>
      <c r="Q532" s="244"/>
      <c r="R532" s="244"/>
      <c r="S532" s="244"/>
      <c r="T532" s="24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6" t="s">
        <v>138</v>
      </c>
      <c r="AU532" s="246" t="s">
        <v>84</v>
      </c>
      <c r="AV532" s="14" t="s">
        <v>134</v>
      </c>
      <c r="AW532" s="14" t="s">
        <v>37</v>
      </c>
      <c r="AX532" s="14" t="s">
        <v>82</v>
      </c>
      <c r="AY532" s="246" t="s">
        <v>127</v>
      </c>
    </row>
    <row r="533" s="2" customFormat="1" ht="24.15" customHeight="1">
      <c r="A533" s="40"/>
      <c r="B533" s="41"/>
      <c r="C533" s="206" t="s">
        <v>785</v>
      </c>
      <c r="D533" s="206" t="s">
        <v>129</v>
      </c>
      <c r="E533" s="207" t="s">
        <v>786</v>
      </c>
      <c r="F533" s="208" t="s">
        <v>787</v>
      </c>
      <c r="G533" s="209" t="s">
        <v>262</v>
      </c>
      <c r="H533" s="210">
        <v>300.82799999999997</v>
      </c>
      <c r="I533" s="211"/>
      <c r="J533" s="212">
        <f>ROUND(I533*H533,2)</f>
        <v>0</v>
      </c>
      <c r="K533" s="208" t="s">
        <v>133</v>
      </c>
      <c r="L533" s="46"/>
      <c r="M533" s="213" t="s">
        <v>19</v>
      </c>
      <c r="N533" s="214" t="s">
        <v>46</v>
      </c>
      <c r="O533" s="86"/>
      <c r="P533" s="215">
        <f>O533*H533</f>
        <v>0</v>
      </c>
      <c r="Q533" s="215">
        <v>0</v>
      </c>
      <c r="R533" s="215">
        <f>Q533*H533</f>
        <v>0</v>
      </c>
      <c r="S533" s="215">
        <v>0</v>
      </c>
      <c r="T533" s="21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134</v>
      </c>
      <c r="AT533" s="217" t="s">
        <v>129</v>
      </c>
      <c r="AU533" s="217" t="s">
        <v>84</v>
      </c>
      <c r="AY533" s="19" t="s">
        <v>127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9" t="s">
        <v>82</v>
      </c>
      <c r="BK533" s="218">
        <f>ROUND(I533*H533,2)</f>
        <v>0</v>
      </c>
      <c r="BL533" s="19" t="s">
        <v>134</v>
      </c>
      <c r="BM533" s="217" t="s">
        <v>788</v>
      </c>
    </row>
    <row r="534" s="2" customFormat="1">
      <c r="A534" s="40"/>
      <c r="B534" s="41"/>
      <c r="C534" s="42"/>
      <c r="D534" s="219" t="s">
        <v>136</v>
      </c>
      <c r="E534" s="42"/>
      <c r="F534" s="220" t="s">
        <v>789</v>
      </c>
      <c r="G534" s="42"/>
      <c r="H534" s="42"/>
      <c r="I534" s="221"/>
      <c r="J534" s="42"/>
      <c r="K534" s="42"/>
      <c r="L534" s="46"/>
      <c r="M534" s="222"/>
      <c r="N534" s="223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136</v>
      </c>
      <c r="AU534" s="19" t="s">
        <v>84</v>
      </c>
    </row>
    <row r="535" s="13" customFormat="1">
      <c r="A535" s="13"/>
      <c r="B535" s="224"/>
      <c r="C535" s="225"/>
      <c r="D535" s="226" t="s">
        <v>138</v>
      </c>
      <c r="E535" s="227" t="s">
        <v>19</v>
      </c>
      <c r="F535" s="228" t="s">
        <v>790</v>
      </c>
      <c r="G535" s="225"/>
      <c r="H535" s="229">
        <v>300.82799999999997</v>
      </c>
      <c r="I535" s="230"/>
      <c r="J535" s="225"/>
      <c r="K535" s="225"/>
      <c r="L535" s="231"/>
      <c r="M535" s="232"/>
      <c r="N535" s="233"/>
      <c r="O535" s="233"/>
      <c r="P535" s="233"/>
      <c r="Q535" s="233"/>
      <c r="R535" s="233"/>
      <c r="S535" s="233"/>
      <c r="T535" s="23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5" t="s">
        <v>138</v>
      </c>
      <c r="AU535" s="235" t="s">
        <v>84</v>
      </c>
      <c r="AV535" s="13" t="s">
        <v>84</v>
      </c>
      <c r="AW535" s="13" t="s">
        <v>37</v>
      </c>
      <c r="AX535" s="13" t="s">
        <v>75</v>
      </c>
      <c r="AY535" s="235" t="s">
        <v>127</v>
      </c>
    </row>
    <row r="536" s="14" customFormat="1">
      <c r="A536" s="14"/>
      <c r="B536" s="236"/>
      <c r="C536" s="237"/>
      <c r="D536" s="226" t="s">
        <v>138</v>
      </c>
      <c r="E536" s="238" t="s">
        <v>19</v>
      </c>
      <c r="F536" s="239" t="s">
        <v>140</v>
      </c>
      <c r="G536" s="237"/>
      <c r="H536" s="240">
        <v>300.82799999999997</v>
      </c>
      <c r="I536" s="241"/>
      <c r="J536" s="237"/>
      <c r="K536" s="237"/>
      <c r="L536" s="242"/>
      <c r="M536" s="243"/>
      <c r="N536" s="244"/>
      <c r="O536" s="244"/>
      <c r="P536" s="244"/>
      <c r="Q536" s="244"/>
      <c r="R536" s="244"/>
      <c r="S536" s="244"/>
      <c r="T536" s="24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6" t="s">
        <v>138</v>
      </c>
      <c r="AU536" s="246" t="s">
        <v>84</v>
      </c>
      <c r="AV536" s="14" t="s">
        <v>134</v>
      </c>
      <c r="AW536" s="14" t="s">
        <v>37</v>
      </c>
      <c r="AX536" s="14" t="s">
        <v>82</v>
      </c>
      <c r="AY536" s="246" t="s">
        <v>127</v>
      </c>
    </row>
    <row r="537" s="2" customFormat="1" ht="24.15" customHeight="1">
      <c r="A537" s="40"/>
      <c r="B537" s="41"/>
      <c r="C537" s="206" t="s">
        <v>791</v>
      </c>
      <c r="D537" s="206" t="s">
        <v>129</v>
      </c>
      <c r="E537" s="207" t="s">
        <v>792</v>
      </c>
      <c r="F537" s="208" t="s">
        <v>793</v>
      </c>
      <c r="G537" s="209" t="s">
        <v>262</v>
      </c>
      <c r="H537" s="210">
        <v>12.220000000000001</v>
      </c>
      <c r="I537" s="211"/>
      <c r="J537" s="212">
        <f>ROUND(I537*H537,2)</f>
        <v>0</v>
      </c>
      <c r="K537" s="208" t="s">
        <v>133</v>
      </c>
      <c r="L537" s="46"/>
      <c r="M537" s="213" t="s">
        <v>19</v>
      </c>
      <c r="N537" s="214" t="s">
        <v>46</v>
      </c>
      <c r="O537" s="86"/>
      <c r="P537" s="215">
        <f>O537*H537</f>
        <v>0</v>
      </c>
      <c r="Q537" s="215">
        <v>0</v>
      </c>
      <c r="R537" s="215">
        <f>Q537*H537</f>
        <v>0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134</v>
      </c>
      <c r="AT537" s="217" t="s">
        <v>129</v>
      </c>
      <c r="AU537" s="217" t="s">
        <v>84</v>
      </c>
      <c r="AY537" s="19" t="s">
        <v>127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82</v>
      </c>
      <c r="BK537" s="218">
        <f>ROUND(I537*H537,2)</f>
        <v>0</v>
      </c>
      <c r="BL537" s="19" t="s">
        <v>134</v>
      </c>
      <c r="BM537" s="217" t="s">
        <v>794</v>
      </c>
    </row>
    <row r="538" s="2" customFormat="1">
      <c r="A538" s="40"/>
      <c r="B538" s="41"/>
      <c r="C538" s="42"/>
      <c r="D538" s="219" t="s">
        <v>136</v>
      </c>
      <c r="E538" s="42"/>
      <c r="F538" s="220" t="s">
        <v>795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136</v>
      </c>
      <c r="AU538" s="19" t="s">
        <v>84</v>
      </c>
    </row>
    <row r="539" s="13" customFormat="1">
      <c r="A539" s="13"/>
      <c r="B539" s="224"/>
      <c r="C539" s="225"/>
      <c r="D539" s="226" t="s">
        <v>138</v>
      </c>
      <c r="E539" s="227" t="s">
        <v>19</v>
      </c>
      <c r="F539" s="228" t="s">
        <v>784</v>
      </c>
      <c r="G539" s="225"/>
      <c r="H539" s="229">
        <v>11.882</v>
      </c>
      <c r="I539" s="230"/>
      <c r="J539" s="225"/>
      <c r="K539" s="225"/>
      <c r="L539" s="231"/>
      <c r="M539" s="232"/>
      <c r="N539" s="233"/>
      <c r="O539" s="233"/>
      <c r="P539" s="233"/>
      <c r="Q539" s="233"/>
      <c r="R539" s="233"/>
      <c r="S539" s="233"/>
      <c r="T539" s="23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5" t="s">
        <v>138</v>
      </c>
      <c r="AU539" s="235" t="s">
        <v>84</v>
      </c>
      <c r="AV539" s="13" t="s">
        <v>84</v>
      </c>
      <c r="AW539" s="13" t="s">
        <v>37</v>
      </c>
      <c r="AX539" s="13" t="s">
        <v>75</v>
      </c>
      <c r="AY539" s="235" t="s">
        <v>127</v>
      </c>
    </row>
    <row r="540" s="13" customFormat="1">
      <c r="A540" s="13"/>
      <c r="B540" s="224"/>
      <c r="C540" s="225"/>
      <c r="D540" s="226" t="s">
        <v>138</v>
      </c>
      <c r="E540" s="227" t="s">
        <v>19</v>
      </c>
      <c r="F540" s="228" t="s">
        <v>772</v>
      </c>
      <c r="G540" s="225"/>
      <c r="H540" s="229">
        <v>0.33800000000000002</v>
      </c>
      <c r="I540" s="230"/>
      <c r="J540" s="225"/>
      <c r="K540" s="225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138</v>
      </c>
      <c r="AU540" s="235" t="s">
        <v>84</v>
      </c>
      <c r="AV540" s="13" t="s">
        <v>84</v>
      </c>
      <c r="AW540" s="13" t="s">
        <v>37</v>
      </c>
      <c r="AX540" s="13" t="s">
        <v>75</v>
      </c>
      <c r="AY540" s="235" t="s">
        <v>127</v>
      </c>
    </row>
    <row r="541" s="14" customFormat="1">
      <c r="A541" s="14"/>
      <c r="B541" s="236"/>
      <c r="C541" s="237"/>
      <c r="D541" s="226" t="s">
        <v>138</v>
      </c>
      <c r="E541" s="238" t="s">
        <v>19</v>
      </c>
      <c r="F541" s="239" t="s">
        <v>140</v>
      </c>
      <c r="G541" s="237"/>
      <c r="H541" s="240">
        <v>12.219999999999999</v>
      </c>
      <c r="I541" s="241"/>
      <c r="J541" s="237"/>
      <c r="K541" s="237"/>
      <c r="L541" s="242"/>
      <c r="M541" s="243"/>
      <c r="N541" s="244"/>
      <c r="O541" s="244"/>
      <c r="P541" s="244"/>
      <c r="Q541" s="244"/>
      <c r="R541" s="244"/>
      <c r="S541" s="244"/>
      <c r="T541" s="24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6" t="s">
        <v>138</v>
      </c>
      <c r="AU541" s="246" t="s">
        <v>84</v>
      </c>
      <c r="AV541" s="14" t="s">
        <v>134</v>
      </c>
      <c r="AW541" s="14" t="s">
        <v>37</v>
      </c>
      <c r="AX541" s="14" t="s">
        <v>82</v>
      </c>
      <c r="AY541" s="246" t="s">
        <v>127</v>
      </c>
    </row>
    <row r="542" s="2" customFormat="1" ht="24.15" customHeight="1">
      <c r="A542" s="40"/>
      <c r="B542" s="41"/>
      <c r="C542" s="206" t="s">
        <v>796</v>
      </c>
      <c r="D542" s="206" t="s">
        <v>129</v>
      </c>
      <c r="E542" s="207" t="s">
        <v>797</v>
      </c>
      <c r="F542" s="208" t="s">
        <v>261</v>
      </c>
      <c r="G542" s="209" t="s">
        <v>262</v>
      </c>
      <c r="H542" s="210">
        <v>14.036</v>
      </c>
      <c r="I542" s="211"/>
      <c r="J542" s="212">
        <f>ROUND(I542*H542,2)</f>
        <v>0</v>
      </c>
      <c r="K542" s="208" t="s">
        <v>133</v>
      </c>
      <c r="L542" s="46"/>
      <c r="M542" s="213" t="s">
        <v>19</v>
      </c>
      <c r="N542" s="214" t="s">
        <v>46</v>
      </c>
      <c r="O542" s="86"/>
      <c r="P542" s="215">
        <f>O542*H542</f>
        <v>0</v>
      </c>
      <c r="Q542" s="215">
        <v>0</v>
      </c>
      <c r="R542" s="215">
        <f>Q542*H542</f>
        <v>0</v>
      </c>
      <c r="S542" s="215">
        <v>0</v>
      </c>
      <c r="T542" s="216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7" t="s">
        <v>134</v>
      </c>
      <c r="AT542" s="217" t="s">
        <v>129</v>
      </c>
      <c r="AU542" s="217" t="s">
        <v>84</v>
      </c>
      <c r="AY542" s="19" t="s">
        <v>127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9" t="s">
        <v>82</v>
      </c>
      <c r="BK542" s="218">
        <f>ROUND(I542*H542,2)</f>
        <v>0</v>
      </c>
      <c r="BL542" s="19" t="s">
        <v>134</v>
      </c>
      <c r="BM542" s="217" t="s">
        <v>798</v>
      </c>
    </row>
    <row r="543" s="2" customFormat="1">
      <c r="A543" s="40"/>
      <c r="B543" s="41"/>
      <c r="C543" s="42"/>
      <c r="D543" s="219" t="s">
        <v>136</v>
      </c>
      <c r="E543" s="42"/>
      <c r="F543" s="220" t="s">
        <v>799</v>
      </c>
      <c r="G543" s="42"/>
      <c r="H543" s="42"/>
      <c r="I543" s="221"/>
      <c r="J543" s="42"/>
      <c r="K543" s="42"/>
      <c r="L543" s="46"/>
      <c r="M543" s="222"/>
      <c r="N543" s="223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136</v>
      </c>
      <c r="AU543" s="19" t="s">
        <v>84</v>
      </c>
    </row>
    <row r="544" s="13" customFormat="1">
      <c r="A544" s="13"/>
      <c r="B544" s="224"/>
      <c r="C544" s="225"/>
      <c r="D544" s="226" t="s">
        <v>138</v>
      </c>
      <c r="E544" s="227" t="s">
        <v>19</v>
      </c>
      <c r="F544" s="228" t="s">
        <v>758</v>
      </c>
      <c r="G544" s="225"/>
      <c r="H544" s="229">
        <v>14.036</v>
      </c>
      <c r="I544" s="230"/>
      <c r="J544" s="225"/>
      <c r="K544" s="225"/>
      <c r="L544" s="231"/>
      <c r="M544" s="232"/>
      <c r="N544" s="233"/>
      <c r="O544" s="233"/>
      <c r="P544" s="233"/>
      <c r="Q544" s="233"/>
      <c r="R544" s="233"/>
      <c r="S544" s="233"/>
      <c r="T544" s="23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5" t="s">
        <v>138</v>
      </c>
      <c r="AU544" s="235" t="s">
        <v>84</v>
      </c>
      <c r="AV544" s="13" t="s">
        <v>84</v>
      </c>
      <c r="AW544" s="13" t="s">
        <v>37</v>
      </c>
      <c r="AX544" s="13" t="s">
        <v>75</v>
      </c>
      <c r="AY544" s="235" t="s">
        <v>127</v>
      </c>
    </row>
    <row r="545" s="14" customFormat="1">
      <c r="A545" s="14"/>
      <c r="B545" s="236"/>
      <c r="C545" s="237"/>
      <c r="D545" s="226" t="s">
        <v>138</v>
      </c>
      <c r="E545" s="238" t="s">
        <v>19</v>
      </c>
      <c r="F545" s="239" t="s">
        <v>140</v>
      </c>
      <c r="G545" s="237"/>
      <c r="H545" s="240">
        <v>14.036</v>
      </c>
      <c r="I545" s="241"/>
      <c r="J545" s="237"/>
      <c r="K545" s="237"/>
      <c r="L545" s="242"/>
      <c r="M545" s="243"/>
      <c r="N545" s="244"/>
      <c r="O545" s="244"/>
      <c r="P545" s="244"/>
      <c r="Q545" s="244"/>
      <c r="R545" s="244"/>
      <c r="S545" s="244"/>
      <c r="T545" s="245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6" t="s">
        <v>138</v>
      </c>
      <c r="AU545" s="246" t="s">
        <v>84</v>
      </c>
      <c r="AV545" s="14" t="s">
        <v>134</v>
      </c>
      <c r="AW545" s="14" t="s">
        <v>37</v>
      </c>
      <c r="AX545" s="14" t="s">
        <v>82</v>
      </c>
      <c r="AY545" s="246" t="s">
        <v>127</v>
      </c>
    </row>
    <row r="546" s="2" customFormat="1" ht="24.15" customHeight="1">
      <c r="A546" s="40"/>
      <c r="B546" s="41"/>
      <c r="C546" s="206" t="s">
        <v>800</v>
      </c>
      <c r="D546" s="206" t="s">
        <v>129</v>
      </c>
      <c r="E546" s="207" t="s">
        <v>801</v>
      </c>
      <c r="F546" s="208" t="s">
        <v>802</v>
      </c>
      <c r="G546" s="209" t="s">
        <v>262</v>
      </c>
      <c r="H546" s="210">
        <v>13.186999999999999</v>
      </c>
      <c r="I546" s="211"/>
      <c r="J546" s="212">
        <f>ROUND(I546*H546,2)</f>
        <v>0</v>
      </c>
      <c r="K546" s="208" t="s">
        <v>133</v>
      </c>
      <c r="L546" s="46"/>
      <c r="M546" s="213" t="s">
        <v>19</v>
      </c>
      <c r="N546" s="214" t="s">
        <v>46</v>
      </c>
      <c r="O546" s="86"/>
      <c r="P546" s="215">
        <f>O546*H546</f>
        <v>0</v>
      </c>
      <c r="Q546" s="215">
        <v>0</v>
      </c>
      <c r="R546" s="215">
        <f>Q546*H546</f>
        <v>0</v>
      </c>
      <c r="S546" s="215">
        <v>0</v>
      </c>
      <c r="T546" s="216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7" t="s">
        <v>134</v>
      </c>
      <c r="AT546" s="217" t="s">
        <v>129</v>
      </c>
      <c r="AU546" s="217" t="s">
        <v>84</v>
      </c>
      <c r="AY546" s="19" t="s">
        <v>127</v>
      </c>
      <c r="BE546" s="218">
        <f>IF(N546="základní",J546,0)</f>
        <v>0</v>
      </c>
      <c r="BF546" s="218">
        <f>IF(N546="snížená",J546,0)</f>
        <v>0</v>
      </c>
      <c r="BG546" s="218">
        <f>IF(N546="zákl. přenesená",J546,0)</f>
        <v>0</v>
      </c>
      <c r="BH546" s="218">
        <f>IF(N546="sníž. přenesená",J546,0)</f>
        <v>0</v>
      </c>
      <c r="BI546" s="218">
        <f>IF(N546="nulová",J546,0)</f>
        <v>0</v>
      </c>
      <c r="BJ546" s="19" t="s">
        <v>82</v>
      </c>
      <c r="BK546" s="218">
        <f>ROUND(I546*H546,2)</f>
        <v>0</v>
      </c>
      <c r="BL546" s="19" t="s">
        <v>134</v>
      </c>
      <c r="BM546" s="217" t="s">
        <v>803</v>
      </c>
    </row>
    <row r="547" s="2" customFormat="1">
      <c r="A547" s="40"/>
      <c r="B547" s="41"/>
      <c r="C547" s="42"/>
      <c r="D547" s="219" t="s">
        <v>136</v>
      </c>
      <c r="E547" s="42"/>
      <c r="F547" s="220" t="s">
        <v>804</v>
      </c>
      <c r="G547" s="42"/>
      <c r="H547" s="42"/>
      <c r="I547" s="221"/>
      <c r="J547" s="42"/>
      <c r="K547" s="42"/>
      <c r="L547" s="46"/>
      <c r="M547" s="222"/>
      <c r="N547" s="223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136</v>
      </c>
      <c r="AU547" s="19" t="s">
        <v>84</v>
      </c>
    </row>
    <row r="548" s="13" customFormat="1">
      <c r="A548" s="13"/>
      <c r="B548" s="224"/>
      <c r="C548" s="225"/>
      <c r="D548" s="226" t="s">
        <v>138</v>
      </c>
      <c r="E548" s="227" t="s">
        <v>19</v>
      </c>
      <c r="F548" s="228" t="s">
        <v>783</v>
      </c>
      <c r="G548" s="225"/>
      <c r="H548" s="229">
        <v>13.186999999999999</v>
      </c>
      <c r="I548" s="230"/>
      <c r="J548" s="225"/>
      <c r="K548" s="225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138</v>
      </c>
      <c r="AU548" s="235" t="s">
        <v>84</v>
      </c>
      <c r="AV548" s="13" t="s">
        <v>84</v>
      </c>
      <c r="AW548" s="13" t="s">
        <v>37</v>
      </c>
      <c r="AX548" s="13" t="s">
        <v>75</v>
      </c>
      <c r="AY548" s="235" t="s">
        <v>127</v>
      </c>
    </row>
    <row r="549" s="14" customFormat="1">
      <c r="A549" s="14"/>
      <c r="B549" s="236"/>
      <c r="C549" s="237"/>
      <c r="D549" s="226" t="s">
        <v>138</v>
      </c>
      <c r="E549" s="238" t="s">
        <v>19</v>
      </c>
      <c r="F549" s="239" t="s">
        <v>140</v>
      </c>
      <c r="G549" s="237"/>
      <c r="H549" s="240">
        <v>13.186999999999999</v>
      </c>
      <c r="I549" s="241"/>
      <c r="J549" s="237"/>
      <c r="K549" s="237"/>
      <c r="L549" s="242"/>
      <c r="M549" s="243"/>
      <c r="N549" s="244"/>
      <c r="O549" s="244"/>
      <c r="P549" s="244"/>
      <c r="Q549" s="244"/>
      <c r="R549" s="244"/>
      <c r="S549" s="244"/>
      <c r="T549" s="24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6" t="s">
        <v>138</v>
      </c>
      <c r="AU549" s="246" t="s">
        <v>84</v>
      </c>
      <c r="AV549" s="14" t="s">
        <v>134</v>
      </c>
      <c r="AW549" s="14" t="s">
        <v>37</v>
      </c>
      <c r="AX549" s="14" t="s">
        <v>82</v>
      </c>
      <c r="AY549" s="246" t="s">
        <v>127</v>
      </c>
    </row>
    <row r="550" s="12" customFormat="1" ht="22.8" customHeight="1">
      <c r="A550" s="12"/>
      <c r="B550" s="190"/>
      <c r="C550" s="191"/>
      <c r="D550" s="192" t="s">
        <v>74</v>
      </c>
      <c r="E550" s="204" t="s">
        <v>805</v>
      </c>
      <c r="F550" s="204" t="s">
        <v>806</v>
      </c>
      <c r="G550" s="191"/>
      <c r="H550" s="191"/>
      <c r="I550" s="194"/>
      <c r="J550" s="205">
        <f>BK550</f>
        <v>0</v>
      </c>
      <c r="K550" s="191"/>
      <c r="L550" s="196"/>
      <c r="M550" s="197"/>
      <c r="N550" s="198"/>
      <c r="O550" s="198"/>
      <c r="P550" s="199">
        <f>SUM(P551:P554)</f>
        <v>0</v>
      </c>
      <c r="Q550" s="198"/>
      <c r="R550" s="199">
        <f>SUM(R551:R554)</f>
        <v>0</v>
      </c>
      <c r="S550" s="198"/>
      <c r="T550" s="200">
        <f>SUM(T551:T554)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01" t="s">
        <v>82</v>
      </c>
      <c r="AT550" s="202" t="s">
        <v>74</v>
      </c>
      <c r="AU550" s="202" t="s">
        <v>82</v>
      </c>
      <c r="AY550" s="201" t="s">
        <v>127</v>
      </c>
      <c r="BK550" s="203">
        <f>SUM(BK551:BK554)</f>
        <v>0</v>
      </c>
    </row>
    <row r="551" s="2" customFormat="1" ht="24.15" customHeight="1">
      <c r="A551" s="40"/>
      <c r="B551" s="41"/>
      <c r="C551" s="206" t="s">
        <v>807</v>
      </c>
      <c r="D551" s="206" t="s">
        <v>129</v>
      </c>
      <c r="E551" s="207" t="s">
        <v>808</v>
      </c>
      <c r="F551" s="208" t="s">
        <v>809</v>
      </c>
      <c r="G551" s="209" t="s">
        <v>262</v>
      </c>
      <c r="H551" s="210">
        <v>150.53</v>
      </c>
      <c r="I551" s="211"/>
      <c r="J551" s="212">
        <f>ROUND(I551*H551,2)</f>
        <v>0</v>
      </c>
      <c r="K551" s="208" t="s">
        <v>133</v>
      </c>
      <c r="L551" s="46"/>
      <c r="M551" s="213" t="s">
        <v>19</v>
      </c>
      <c r="N551" s="214" t="s">
        <v>46</v>
      </c>
      <c r="O551" s="86"/>
      <c r="P551" s="215">
        <f>O551*H551</f>
        <v>0</v>
      </c>
      <c r="Q551" s="215">
        <v>0</v>
      </c>
      <c r="R551" s="215">
        <f>Q551*H551</f>
        <v>0</v>
      </c>
      <c r="S551" s="215">
        <v>0</v>
      </c>
      <c r="T551" s="216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17" t="s">
        <v>134</v>
      </c>
      <c r="AT551" s="217" t="s">
        <v>129</v>
      </c>
      <c r="AU551" s="217" t="s">
        <v>84</v>
      </c>
      <c r="AY551" s="19" t="s">
        <v>127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9" t="s">
        <v>82</v>
      </c>
      <c r="BK551" s="218">
        <f>ROUND(I551*H551,2)</f>
        <v>0</v>
      </c>
      <c r="BL551" s="19" t="s">
        <v>134</v>
      </c>
      <c r="BM551" s="217" t="s">
        <v>810</v>
      </c>
    </row>
    <row r="552" s="2" customFormat="1">
      <c r="A552" s="40"/>
      <c r="B552" s="41"/>
      <c r="C552" s="42"/>
      <c r="D552" s="219" t="s">
        <v>136</v>
      </c>
      <c r="E552" s="42"/>
      <c r="F552" s="220" t="s">
        <v>811</v>
      </c>
      <c r="G552" s="42"/>
      <c r="H552" s="42"/>
      <c r="I552" s="221"/>
      <c r="J552" s="42"/>
      <c r="K552" s="42"/>
      <c r="L552" s="46"/>
      <c r="M552" s="222"/>
      <c r="N552" s="223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136</v>
      </c>
      <c r="AU552" s="19" t="s">
        <v>84</v>
      </c>
    </row>
    <row r="553" s="2" customFormat="1" ht="24.15" customHeight="1">
      <c r="A553" s="40"/>
      <c r="B553" s="41"/>
      <c r="C553" s="206" t="s">
        <v>812</v>
      </c>
      <c r="D553" s="206" t="s">
        <v>129</v>
      </c>
      <c r="E553" s="207" t="s">
        <v>813</v>
      </c>
      <c r="F553" s="208" t="s">
        <v>814</v>
      </c>
      <c r="G553" s="209" t="s">
        <v>262</v>
      </c>
      <c r="H553" s="210">
        <v>150.53</v>
      </c>
      <c r="I553" s="211"/>
      <c r="J553" s="212">
        <f>ROUND(I553*H553,2)</f>
        <v>0</v>
      </c>
      <c r="K553" s="208" t="s">
        <v>133</v>
      </c>
      <c r="L553" s="46"/>
      <c r="M553" s="213" t="s">
        <v>19</v>
      </c>
      <c r="N553" s="214" t="s">
        <v>46</v>
      </c>
      <c r="O553" s="86"/>
      <c r="P553" s="215">
        <f>O553*H553</f>
        <v>0</v>
      </c>
      <c r="Q553" s="215">
        <v>0</v>
      </c>
      <c r="R553" s="215">
        <f>Q553*H553</f>
        <v>0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134</v>
      </c>
      <c r="AT553" s="217" t="s">
        <v>129</v>
      </c>
      <c r="AU553" s="217" t="s">
        <v>84</v>
      </c>
      <c r="AY553" s="19" t="s">
        <v>127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82</v>
      </c>
      <c r="BK553" s="218">
        <f>ROUND(I553*H553,2)</f>
        <v>0</v>
      </c>
      <c r="BL553" s="19" t="s">
        <v>134</v>
      </c>
      <c r="BM553" s="217" t="s">
        <v>815</v>
      </c>
    </row>
    <row r="554" s="2" customFormat="1">
      <c r="A554" s="40"/>
      <c r="B554" s="41"/>
      <c r="C554" s="42"/>
      <c r="D554" s="219" t="s">
        <v>136</v>
      </c>
      <c r="E554" s="42"/>
      <c r="F554" s="220" t="s">
        <v>816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136</v>
      </c>
      <c r="AU554" s="19" t="s">
        <v>84</v>
      </c>
    </row>
    <row r="555" s="12" customFormat="1" ht="25.92" customHeight="1">
      <c r="A555" s="12"/>
      <c r="B555" s="190"/>
      <c r="C555" s="191"/>
      <c r="D555" s="192" t="s">
        <v>74</v>
      </c>
      <c r="E555" s="193" t="s">
        <v>817</v>
      </c>
      <c r="F555" s="193" t="s">
        <v>818</v>
      </c>
      <c r="G555" s="191"/>
      <c r="H555" s="191"/>
      <c r="I555" s="194"/>
      <c r="J555" s="195">
        <f>BK555</f>
        <v>0</v>
      </c>
      <c r="K555" s="191"/>
      <c r="L555" s="196"/>
      <c r="M555" s="197"/>
      <c r="N555" s="198"/>
      <c r="O555" s="198"/>
      <c r="P555" s="199">
        <f>P556</f>
        <v>0</v>
      </c>
      <c r="Q555" s="198"/>
      <c r="R555" s="199">
        <f>R556</f>
        <v>0.00012239999999999999</v>
      </c>
      <c r="S555" s="198"/>
      <c r="T555" s="200">
        <f>T556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01" t="s">
        <v>84</v>
      </c>
      <c r="AT555" s="202" t="s">
        <v>74</v>
      </c>
      <c r="AU555" s="202" t="s">
        <v>75</v>
      </c>
      <c r="AY555" s="201" t="s">
        <v>127</v>
      </c>
      <c r="BK555" s="203">
        <f>BK556</f>
        <v>0</v>
      </c>
    </row>
    <row r="556" s="12" customFormat="1" ht="22.8" customHeight="1">
      <c r="A556" s="12"/>
      <c r="B556" s="190"/>
      <c r="C556" s="191"/>
      <c r="D556" s="192" t="s">
        <v>74</v>
      </c>
      <c r="E556" s="204" t="s">
        <v>819</v>
      </c>
      <c r="F556" s="204" t="s">
        <v>820</v>
      </c>
      <c r="G556" s="191"/>
      <c r="H556" s="191"/>
      <c r="I556" s="194"/>
      <c r="J556" s="205">
        <f>BK556</f>
        <v>0</v>
      </c>
      <c r="K556" s="191"/>
      <c r="L556" s="196"/>
      <c r="M556" s="197"/>
      <c r="N556" s="198"/>
      <c r="O556" s="198"/>
      <c r="P556" s="199">
        <f>SUM(P557:P566)</f>
        <v>0</v>
      </c>
      <c r="Q556" s="198"/>
      <c r="R556" s="199">
        <f>SUM(R557:R566)</f>
        <v>0.00012239999999999999</v>
      </c>
      <c r="S556" s="198"/>
      <c r="T556" s="200">
        <f>SUM(T557:T566)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01" t="s">
        <v>84</v>
      </c>
      <c r="AT556" s="202" t="s">
        <v>74</v>
      </c>
      <c r="AU556" s="202" t="s">
        <v>82</v>
      </c>
      <c r="AY556" s="201" t="s">
        <v>127</v>
      </c>
      <c r="BK556" s="203">
        <f>SUM(BK557:BK566)</f>
        <v>0</v>
      </c>
    </row>
    <row r="557" s="2" customFormat="1" ht="16.5" customHeight="1">
      <c r="A557" s="40"/>
      <c r="B557" s="41"/>
      <c r="C557" s="206" t="s">
        <v>821</v>
      </c>
      <c r="D557" s="206" t="s">
        <v>129</v>
      </c>
      <c r="E557" s="207" t="s">
        <v>822</v>
      </c>
      <c r="F557" s="208" t="s">
        <v>823</v>
      </c>
      <c r="G557" s="209" t="s">
        <v>132</v>
      </c>
      <c r="H557" s="210">
        <v>0.23999999999999999</v>
      </c>
      <c r="I557" s="211"/>
      <c r="J557" s="212">
        <f>ROUND(I557*H557,2)</f>
        <v>0</v>
      </c>
      <c r="K557" s="208" t="s">
        <v>133</v>
      </c>
      <c r="L557" s="46"/>
      <c r="M557" s="213" t="s">
        <v>19</v>
      </c>
      <c r="N557" s="214" t="s">
        <v>46</v>
      </c>
      <c r="O557" s="86"/>
      <c r="P557" s="215">
        <f>O557*H557</f>
        <v>0</v>
      </c>
      <c r="Q557" s="215">
        <v>0.00017000000000000001</v>
      </c>
      <c r="R557" s="215">
        <f>Q557*H557</f>
        <v>4.0800000000000002E-05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218</v>
      </c>
      <c r="AT557" s="217" t="s">
        <v>129</v>
      </c>
      <c r="AU557" s="217" t="s">
        <v>84</v>
      </c>
      <c r="AY557" s="19" t="s">
        <v>127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82</v>
      </c>
      <c r="BK557" s="218">
        <f>ROUND(I557*H557,2)</f>
        <v>0</v>
      </c>
      <c r="BL557" s="19" t="s">
        <v>218</v>
      </c>
      <c r="BM557" s="217" t="s">
        <v>824</v>
      </c>
    </row>
    <row r="558" s="2" customFormat="1">
      <c r="A558" s="40"/>
      <c r="B558" s="41"/>
      <c r="C558" s="42"/>
      <c r="D558" s="219" t="s">
        <v>136</v>
      </c>
      <c r="E558" s="42"/>
      <c r="F558" s="220" t="s">
        <v>825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136</v>
      </c>
      <c r="AU558" s="19" t="s">
        <v>84</v>
      </c>
    </row>
    <row r="559" s="13" customFormat="1">
      <c r="A559" s="13"/>
      <c r="B559" s="224"/>
      <c r="C559" s="225"/>
      <c r="D559" s="226" t="s">
        <v>138</v>
      </c>
      <c r="E559" s="227" t="s">
        <v>19</v>
      </c>
      <c r="F559" s="228" t="s">
        <v>826</v>
      </c>
      <c r="G559" s="225"/>
      <c r="H559" s="229">
        <v>0.23999999999999999</v>
      </c>
      <c r="I559" s="230"/>
      <c r="J559" s="225"/>
      <c r="K559" s="225"/>
      <c r="L559" s="231"/>
      <c r="M559" s="232"/>
      <c r="N559" s="233"/>
      <c r="O559" s="233"/>
      <c r="P559" s="233"/>
      <c r="Q559" s="233"/>
      <c r="R559" s="233"/>
      <c r="S559" s="233"/>
      <c r="T559" s="234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5" t="s">
        <v>138</v>
      </c>
      <c r="AU559" s="235" t="s">
        <v>84</v>
      </c>
      <c r="AV559" s="13" t="s">
        <v>84</v>
      </c>
      <c r="AW559" s="13" t="s">
        <v>37</v>
      </c>
      <c r="AX559" s="13" t="s">
        <v>75</v>
      </c>
      <c r="AY559" s="235" t="s">
        <v>127</v>
      </c>
    </row>
    <row r="560" s="14" customFormat="1">
      <c r="A560" s="14"/>
      <c r="B560" s="236"/>
      <c r="C560" s="237"/>
      <c r="D560" s="226" t="s">
        <v>138</v>
      </c>
      <c r="E560" s="238" t="s">
        <v>19</v>
      </c>
      <c r="F560" s="239" t="s">
        <v>140</v>
      </c>
      <c r="G560" s="237"/>
      <c r="H560" s="240">
        <v>0.23999999999999999</v>
      </c>
      <c r="I560" s="241"/>
      <c r="J560" s="237"/>
      <c r="K560" s="237"/>
      <c r="L560" s="242"/>
      <c r="M560" s="243"/>
      <c r="N560" s="244"/>
      <c r="O560" s="244"/>
      <c r="P560" s="244"/>
      <c r="Q560" s="244"/>
      <c r="R560" s="244"/>
      <c r="S560" s="244"/>
      <c r="T560" s="245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6" t="s">
        <v>138</v>
      </c>
      <c r="AU560" s="246" t="s">
        <v>84</v>
      </c>
      <c r="AV560" s="14" t="s">
        <v>134</v>
      </c>
      <c r="AW560" s="14" t="s">
        <v>37</v>
      </c>
      <c r="AX560" s="14" t="s">
        <v>82</v>
      </c>
      <c r="AY560" s="246" t="s">
        <v>127</v>
      </c>
    </row>
    <row r="561" s="2" customFormat="1" ht="16.5" customHeight="1">
      <c r="A561" s="40"/>
      <c r="B561" s="41"/>
      <c r="C561" s="206" t="s">
        <v>827</v>
      </c>
      <c r="D561" s="206" t="s">
        <v>129</v>
      </c>
      <c r="E561" s="207" t="s">
        <v>828</v>
      </c>
      <c r="F561" s="208" t="s">
        <v>829</v>
      </c>
      <c r="G561" s="209" t="s">
        <v>132</v>
      </c>
      <c r="H561" s="210">
        <v>0.23999999999999999</v>
      </c>
      <c r="I561" s="211"/>
      <c r="J561" s="212">
        <f>ROUND(I561*H561,2)</f>
        <v>0</v>
      </c>
      <c r="K561" s="208" t="s">
        <v>133</v>
      </c>
      <c r="L561" s="46"/>
      <c r="M561" s="213" t="s">
        <v>19</v>
      </c>
      <c r="N561" s="214" t="s">
        <v>46</v>
      </c>
      <c r="O561" s="86"/>
      <c r="P561" s="215">
        <f>O561*H561</f>
        <v>0</v>
      </c>
      <c r="Q561" s="215">
        <v>0.00017000000000000001</v>
      </c>
      <c r="R561" s="215">
        <f>Q561*H561</f>
        <v>4.0800000000000002E-05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218</v>
      </c>
      <c r="AT561" s="217" t="s">
        <v>129</v>
      </c>
      <c r="AU561" s="217" t="s">
        <v>84</v>
      </c>
      <c r="AY561" s="19" t="s">
        <v>127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9" t="s">
        <v>82</v>
      </c>
      <c r="BK561" s="218">
        <f>ROUND(I561*H561,2)</f>
        <v>0</v>
      </c>
      <c r="BL561" s="19" t="s">
        <v>218</v>
      </c>
      <c r="BM561" s="217" t="s">
        <v>830</v>
      </c>
    </row>
    <row r="562" s="2" customFormat="1">
      <c r="A562" s="40"/>
      <c r="B562" s="41"/>
      <c r="C562" s="42"/>
      <c r="D562" s="219" t="s">
        <v>136</v>
      </c>
      <c r="E562" s="42"/>
      <c r="F562" s="220" t="s">
        <v>831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136</v>
      </c>
      <c r="AU562" s="19" t="s">
        <v>84</v>
      </c>
    </row>
    <row r="563" s="2" customFormat="1" ht="16.5" customHeight="1">
      <c r="A563" s="40"/>
      <c r="B563" s="41"/>
      <c r="C563" s="206" t="s">
        <v>832</v>
      </c>
      <c r="D563" s="206" t="s">
        <v>129</v>
      </c>
      <c r="E563" s="207" t="s">
        <v>833</v>
      </c>
      <c r="F563" s="208" t="s">
        <v>834</v>
      </c>
      <c r="G563" s="209" t="s">
        <v>132</v>
      </c>
      <c r="H563" s="210">
        <v>0.23999999999999999</v>
      </c>
      <c r="I563" s="211"/>
      <c r="J563" s="212">
        <f>ROUND(I563*H563,2)</f>
        <v>0</v>
      </c>
      <c r="K563" s="208" t="s">
        <v>133</v>
      </c>
      <c r="L563" s="46"/>
      <c r="M563" s="213" t="s">
        <v>19</v>
      </c>
      <c r="N563" s="214" t="s">
        <v>46</v>
      </c>
      <c r="O563" s="86"/>
      <c r="P563" s="215">
        <f>O563*H563</f>
        <v>0</v>
      </c>
      <c r="Q563" s="215">
        <v>0.00017000000000000001</v>
      </c>
      <c r="R563" s="215">
        <f>Q563*H563</f>
        <v>4.0800000000000002E-05</v>
      </c>
      <c r="S563" s="215">
        <v>0</v>
      </c>
      <c r="T563" s="216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7" t="s">
        <v>218</v>
      </c>
      <c r="AT563" s="217" t="s">
        <v>129</v>
      </c>
      <c r="AU563" s="217" t="s">
        <v>84</v>
      </c>
      <c r="AY563" s="19" t="s">
        <v>127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9" t="s">
        <v>82</v>
      </c>
      <c r="BK563" s="218">
        <f>ROUND(I563*H563,2)</f>
        <v>0</v>
      </c>
      <c r="BL563" s="19" t="s">
        <v>218</v>
      </c>
      <c r="BM563" s="217" t="s">
        <v>835</v>
      </c>
    </row>
    <row r="564" s="2" customFormat="1">
      <c r="A564" s="40"/>
      <c r="B564" s="41"/>
      <c r="C564" s="42"/>
      <c r="D564" s="219" t="s">
        <v>136</v>
      </c>
      <c r="E564" s="42"/>
      <c r="F564" s="220" t="s">
        <v>836</v>
      </c>
      <c r="G564" s="42"/>
      <c r="H564" s="42"/>
      <c r="I564" s="221"/>
      <c r="J564" s="42"/>
      <c r="K564" s="42"/>
      <c r="L564" s="46"/>
      <c r="M564" s="222"/>
      <c r="N564" s="223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136</v>
      </c>
      <c r="AU564" s="19" t="s">
        <v>84</v>
      </c>
    </row>
    <row r="565" s="13" customFormat="1">
      <c r="A565" s="13"/>
      <c r="B565" s="224"/>
      <c r="C565" s="225"/>
      <c r="D565" s="226" t="s">
        <v>138</v>
      </c>
      <c r="E565" s="227" t="s">
        <v>19</v>
      </c>
      <c r="F565" s="228" t="s">
        <v>837</v>
      </c>
      <c r="G565" s="225"/>
      <c r="H565" s="229">
        <v>0.23999999999999999</v>
      </c>
      <c r="I565" s="230"/>
      <c r="J565" s="225"/>
      <c r="K565" s="225"/>
      <c r="L565" s="231"/>
      <c r="M565" s="232"/>
      <c r="N565" s="233"/>
      <c r="O565" s="233"/>
      <c r="P565" s="233"/>
      <c r="Q565" s="233"/>
      <c r="R565" s="233"/>
      <c r="S565" s="233"/>
      <c r="T565" s="23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5" t="s">
        <v>138</v>
      </c>
      <c r="AU565" s="235" t="s">
        <v>84</v>
      </c>
      <c r="AV565" s="13" t="s">
        <v>84</v>
      </c>
      <c r="AW565" s="13" t="s">
        <v>37</v>
      </c>
      <c r="AX565" s="13" t="s">
        <v>75</v>
      </c>
      <c r="AY565" s="235" t="s">
        <v>127</v>
      </c>
    </row>
    <row r="566" s="14" customFormat="1">
      <c r="A566" s="14"/>
      <c r="B566" s="236"/>
      <c r="C566" s="237"/>
      <c r="D566" s="226" t="s">
        <v>138</v>
      </c>
      <c r="E566" s="238" t="s">
        <v>19</v>
      </c>
      <c r="F566" s="239" t="s">
        <v>140</v>
      </c>
      <c r="G566" s="237"/>
      <c r="H566" s="240">
        <v>0.23999999999999999</v>
      </c>
      <c r="I566" s="241"/>
      <c r="J566" s="237"/>
      <c r="K566" s="237"/>
      <c r="L566" s="242"/>
      <c r="M566" s="243"/>
      <c r="N566" s="244"/>
      <c r="O566" s="244"/>
      <c r="P566" s="244"/>
      <c r="Q566" s="244"/>
      <c r="R566" s="244"/>
      <c r="S566" s="244"/>
      <c r="T566" s="24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6" t="s">
        <v>138</v>
      </c>
      <c r="AU566" s="246" t="s">
        <v>84</v>
      </c>
      <c r="AV566" s="14" t="s">
        <v>134</v>
      </c>
      <c r="AW566" s="14" t="s">
        <v>37</v>
      </c>
      <c r="AX566" s="14" t="s">
        <v>82</v>
      </c>
      <c r="AY566" s="246" t="s">
        <v>127</v>
      </c>
    </row>
    <row r="567" s="12" customFormat="1" ht="25.92" customHeight="1">
      <c r="A567" s="12"/>
      <c r="B567" s="190"/>
      <c r="C567" s="191"/>
      <c r="D567" s="192" t="s">
        <v>74</v>
      </c>
      <c r="E567" s="193" t="s">
        <v>278</v>
      </c>
      <c r="F567" s="193" t="s">
        <v>838</v>
      </c>
      <c r="G567" s="191"/>
      <c r="H567" s="191"/>
      <c r="I567" s="194"/>
      <c r="J567" s="195">
        <f>BK567</f>
        <v>0</v>
      </c>
      <c r="K567" s="191"/>
      <c r="L567" s="196"/>
      <c r="M567" s="197"/>
      <c r="N567" s="198"/>
      <c r="O567" s="198"/>
      <c r="P567" s="199">
        <f>P568</f>
        <v>0</v>
      </c>
      <c r="Q567" s="198"/>
      <c r="R567" s="199">
        <f>R568</f>
        <v>73.295999999999992</v>
      </c>
      <c r="S567" s="198"/>
      <c r="T567" s="200">
        <f>T568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01" t="s">
        <v>146</v>
      </c>
      <c r="AT567" s="202" t="s">
        <v>74</v>
      </c>
      <c r="AU567" s="202" t="s">
        <v>75</v>
      </c>
      <c r="AY567" s="201" t="s">
        <v>127</v>
      </c>
      <c r="BK567" s="203">
        <f>BK568</f>
        <v>0</v>
      </c>
    </row>
    <row r="568" s="12" customFormat="1" ht="22.8" customHeight="1">
      <c r="A568" s="12"/>
      <c r="B568" s="190"/>
      <c r="C568" s="191"/>
      <c r="D568" s="192" t="s">
        <v>74</v>
      </c>
      <c r="E568" s="204" t="s">
        <v>839</v>
      </c>
      <c r="F568" s="204" t="s">
        <v>840</v>
      </c>
      <c r="G568" s="191"/>
      <c r="H568" s="191"/>
      <c r="I568" s="194"/>
      <c r="J568" s="205">
        <f>BK568</f>
        <v>0</v>
      </c>
      <c r="K568" s="191"/>
      <c r="L568" s="196"/>
      <c r="M568" s="197"/>
      <c r="N568" s="198"/>
      <c r="O568" s="198"/>
      <c r="P568" s="199">
        <f>SUM(P569:P591)</f>
        <v>0</v>
      </c>
      <c r="Q568" s="198"/>
      <c r="R568" s="199">
        <f>SUM(R569:R591)</f>
        <v>73.295999999999992</v>
      </c>
      <c r="S568" s="198"/>
      <c r="T568" s="200">
        <f>SUM(T569:T591)</f>
        <v>0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201" t="s">
        <v>146</v>
      </c>
      <c r="AT568" s="202" t="s">
        <v>74</v>
      </c>
      <c r="AU568" s="202" t="s">
        <v>82</v>
      </c>
      <c r="AY568" s="201" t="s">
        <v>127</v>
      </c>
      <c r="BK568" s="203">
        <f>SUM(BK569:BK591)</f>
        <v>0</v>
      </c>
    </row>
    <row r="569" s="2" customFormat="1" ht="21.75" customHeight="1">
      <c r="A569" s="40"/>
      <c r="B569" s="41"/>
      <c r="C569" s="206" t="s">
        <v>841</v>
      </c>
      <c r="D569" s="206" t="s">
        <v>129</v>
      </c>
      <c r="E569" s="207" t="s">
        <v>842</v>
      </c>
      <c r="F569" s="208" t="s">
        <v>843</v>
      </c>
      <c r="G569" s="209" t="s">
        <v>195</v>
      </c>
      <c r="H569" s="210">
        <v>200</v>
      </c>
      <c r="I569" s="211"/>
      <c r="J569" s="212">
        <f>ROUND(I569*H569,2)</f>
        <v>0</v>
      </c>
      <c r="K569" s="208" t="s">
        <v>133</v>
      </c>
      <c r="L569" s="46"/>
      <c r="M569" s="213" t="s">
        <v>19</v>
      </c>
      <c r="N569" s="214" t="s">
        <v>46</v>
      </c>
      <c r="O569" s="86"/>
      <c r="P569" s="215">
        <f>O569*H569</f>
        <v>0</v>
      </c>
      <c r="Q569" s="215">
        <v>0.14000000000000001</v>
      </c>
      <c r="R569" s="215">
        <f>Q569*H569</f>
        <v>28.000000000000004</v>
      </c>
      <c r="S569" s="215">
        <v>0</v>
      </c>
      <c r="T569" s="216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7" t="s">
        <v>508</v>
      </c>
      <c r="AT569" s="217" t="s">
        <v>129</v>
      </c>
      <c r="AU569" s="217" t="s">
        <v>84</v>
      </c>
      <c r="AY569" s="19" t="s">
        <v>127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9" t="s">
        <v>82</v>
      </c>
      <c r="BK569" s="218">
        <f>ROUND(I569*H569,2)</f>
        <v>0</v>
      </c>
      <c r="BL569" s="19" t="s">
        <v>508</v>
      </c>
      <c r="BM569" s="217" t="s">
        <v>844</v>
      </c>
    </row>
    <row r="570" s="2" customFormat="1">
      <c r="A570" s="40"/>
      <c r="B570" s="41"/>
      <c r="C570" s="42"/>
      <c r="D570" s="219" t="s">
        <v>136</v>
      </c>
      <c r="E570" s="42"/>
      <c r="F570" s="220" t="s">
        <v>845</v>
      </c>
      <c r="G570" s="42"/>
      <c r="H570" s="42"/>
      <c r="I570" s="221"/>
      <c r="J570" s="42"/>
      <c r="K570" s="42"/>
      <c r="L570" s="46"/>
      <c r="M570" s="222"/>
      <c r="N570" s="223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136</v>
      </c>
      <c r="AU570" s="19" t="s">
        <v>84</v>
      </c>
    </row>
    <row r="571" s="15" customFormat="1">
      <c r="A571" s="15"/>
      <c r="B571" s="257"/>
      <c r="C571" s="258"/>
      <c r="D571" s="226" t="s">
        <v>138</v>
      </c>
      <c r="E571" s="259" t="s">
        <v>19</v>
      </c>
      <c r="F571" s="260" t="s">
        <v>846</v>
      </c>
      <c r="G571" s="258"/>
      <c r="H571" s="259" t="s">
        <v>19</v>
      </c>
      <c r="I571" s="261"/>
      <c r="J571" s="258"/>
      <c r="K571" s="258"/>
      <c r="L571" s="262"/>
      <c r="M571" s="263"/>
      <c r="N571" s="264"/>
      <c r="O571" s="264"/>
      <c r="P571" s="264"/>
      <c r="Q571" s="264"/>
      <c r="R571" s="264"/>
      <c r="S571" s="264"/>
      <c r="T571" s="26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6" t="s">
        <v>138</v>
      </c>
      <c r="AU571" s="266" t="s">
        <v>84</v>
      </c>
      <c r="AV571" s="15" t="s">
        <v>82</v>
      </c>
      <c r="AW571" s="15" t="s">
        <v>37</v>
      </c>
      <c r="AX571" s="15" t="s">
        <v>75</v>
      </c>
      <c r="AY571" s="266" t="s">
        <v>127</v>
      </c>
    </row>
    <row r="572" s="13" customFormat="1">
      <c r="A572" s="13"/>
      <c r="B572" s="224"/>
      <c r="C572" s="225"/>
      <c r="D572" s="226" t="s">
        <v>138</v>
      </c>
      <c r="E572" s="227" t="s">
        <v>19</v>
      </c>
      <c r="F572" s="228" t="s">
        <v>847</v>
      </c>
      <c r="G572" s="225"/>
      <c r="H572" s="229">
        <v>200</v>
      </c>
      <c r="I572" s="230"/>
      <c r="J572" s="225"/>
      <c r="K572" s="225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138</v>
      </c>
      <c r="AU572" s="235" t="s">
        <v>84</v>
      </c>
      <c r="AV572" s="13" t="s">
        <v>84</v>
      </c>
      <c r="AW572" s="13" t="s">
        <v>37</v>
      </c>
      <c r="AX572" s="13" t="s">
        <v>75</v>
      </c>
      <c r="AY572" s="235" t="s">
        <v>127</v>
      </c>
    </row>
    <row r="573" s="14" customFormat="1">
      <c r="A573" s="14"/>
      <c r="B573" s="236"/>
      <c r="C573" s="237"/>
      <c r="D573" s="226" t="s">
        <v>138</v>
      </c>
      <c r="E573" s="238" t="s">
        <v>19</v>
      </c>
      <c r="F573" s="239" t="s">
        <v>140</v>
      </c>
      <c r="G573" s="237"/>
      <c r="H573" s="240">
        <v>200</v>
      </c>
      <c r="I573" s="241"/>
      <c r="J573" s="237"/>
      <c r="K573" s="237"/>
      <c r="L573" s="242"/>
      <c r="M573" s="243"/>
      <c r="N573" s="244"/>
      <c r="O573" s="244"/>
      <c r="P573" s="244"/>
      <c r="Q573" s="244"/>
      <c r="R573" s="244"/>
      <c r="S573" s="244"/>
      <c r="T573" s="245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6" t="s">
        <v>138</v>
      </c>
      <c r="AU573" s="246" t="s">
        <v>84</v>
      </c>
      <c r="AV573" s="14" t="s">
        <v>134</v>
      </c>
      <c r="AW573" s="14" t="s">
        <v>37</v>
      </c>
      <c r="AX573" s="14" t="s">
        <v>82</v>
      </c>
      <c r="AY573" s="246" t="s">
        <v>127</v>
      </c>
    </row>
    <row r="574" s="2" customFormat="1" ht="21.75" customHeight="1">
      <c r="A574" s="40"/>
      <c r="B574" s="41"/>
      <c r="C574" s="206" t="s">
        <v>848</v>
      </c>
      <c r="D574" s="206" t="s">
        <v>129</v>
      </c>
      <c r="E574" s="207" t="s">
        <v>849</v>
      </c>
      <c r="F574" s="208" t="s">
        <v>850</v>
      </c>
      <c r="G574" s="209" t="s">
        <v>195</v>
      </c>
      <c r="H574" s="210">
        <v>200</v>
      </c>
      <c r="I574" s="211"/>
      <c r="J574" s="212">
        <f>ROUND(I574*H574,2)</f>
        <v>0</v>
      </c>
      <c r="K574" s="208" t="s">
        <v>133</v>
      </c>
      <c r="L574" s="46"/>
      <c r="M574" s="213" t="s">
        <v>19</v>
      </c>
      <c r="N574" s="214" t="s">
        <v>46</v>
      </c>
      <c r="O574" s="86"/>
      <c r="P574" s="215">
        <f>O574*H574</f>
        <v>0</v>
      </c>
      <c r="Q574" s="215">
        <v>6.9999999999999994E-05</v>
      </c>
      <c r="R574" s="215">
        <f>Q574*H574</f>
        <v>0.013999999999999999</v>
      </c>
      <c r="S574" s="215">
        <v>0</v>
      </c>
      <c r="T574" s="216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7" t="s">
        <v>508</v>
      </c>
      <c r="AT574" s="217" t="s">
        <v>129</v>
      </c>
      <c r="AU574" s="217" t="s">
        <v>84</v>
      </c>
      <c r="AY574" s="19" t="s">
        <v>127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9" t="s">
        <v>82</v>
      </c>
      <c r="BK574" s="218">
        <f>ROUND(I574*H574,2)</f>
        <v>0</v>
      </c>
      <c r="BL574" s="19" t="s">
        <v>508</v>
      </c>
      <c r="BM574" s="217" t="s">
        <v>851</v>
      </c>
    </row>
    <row r="575" s="2" customFormat="1">
      <c r="A575" s="40"/>
      <c r="B575" s="41"/>
      <c r="C575" s="42"/>
      <c r="D575" s="219" t="s">
        <v>136</v>
      </c>
      <c r="E575" s="42"/>
      <c r="F575" s="220" t="s">
        <v>852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136</v>
      </c>
      <c r="AU575" s="19" t="s">
        <v>84</v>
      </c>
    </row>
    <row r="576" s="15" customFormat="1">
      <c r="A576" s="15"/>
      <c r="B576" s="257"/>
      <c r="C576" s="258"/>
      <c r="D576" s="226" t="s">
        <v>138</v>
      </c>
      <c r="E576" s="259" t="s">
        <v>19</v>
      </c>
      <c r="F576" s="260" t="s">
        <v>846</v>
      </c>
      <c r="G576" s="258"/>
      <c r="H576" s="259" t="s">
        <v>19</v>
      </c>
      <c r="I576" s="261"/>
      <c r="J576" s="258"/>
      <c r="K576" s="258"/>
      <c r="L576" s="262"/>
      <c r="M576" s="263"/>
      <c r="N576" s="264"/>
      <c r="O576" s="264"/>
      <c r="P576" s="264"/>
      <c r="Q576" s="264"/>
      <c r="R576" s="264"/>
      <c r="S576" s="264"/>
      <c r="T576" s="26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6" t="s">
        <v>138</v>
      </c>
      <c r="AU576" s="266" t="s">
        <v>84</v>
      </c>
      <c r="AV576" s="15" t="s">
        <v>82</v>
      </c>
      <c r="AW576" s="15" t="s">
        <v>37</v>
      </c>
      <c r="AX576" s="15" t="s">
        <v>75</v>
      </c>
      <c r="AY576" s="266" t="s">
        <v>127</v>
      </c>
    </row>
    <row r="577" s="13" customFormat="1">
      <c r="A577" s="13"/>
      <c r="B577" s="224"/>
      <c r="C577" s="225"/>
      <c r="D577" s="226" t="s">
        <v>138</v>
      </c>
      <c r="E577" s="227" t="s">
        <v>19</v>
      </c>
      <c r="F577" s="228" t="s">
        <v>853</v>
      </c>
      <c r="G577" s="225"/>
      <c r="H577" s="229">
        <v>200</v>
      </c>
      <c r="I577" s="230"/>
      <c r="J577" s="225"/>
      <c r="K577" s="225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138</v>
      </c>
      <c r="AU577" s="235" t="s">
        <v>84</v>
      </c>
      <c r="AV577" s="13" t="s">
        <v>84</v>
      </c>
      <c r="AW577" s="13" t="s">
        <v>37</v>
      </c>
      <c r="AX577" s="13" t="s">
        <v>75</v>
      </c>
      <c r="AY577" s="235" t="s">
        <v>127</v>
      </c>
    </row>
    <row r="578" s="14" customFormat="1">
      <c r="A578" s="14"/>
      <c r="B578" s="236"/>
      <c r="C578" s="237"/>
      <c r="D578" s="226" t="s">
        <v>138</v>
      </c>
      <c r="E578" s="238" t="s">
        <v>19</v>
      </c>
      <c r="F578" s="239" t="s">
        <v>140</v>
      </c>
      <c r="G578" s="237"/>
      <c r="H578" s="240">
        <v>200</v>
      </c>
      <c r="I578" s="241"/>
      <c r="J578" s="237"/>
      <c r="K578" s="237"/>
      <c r="L578" s="242"/>
      <c r="M578" s="243"/>
      <c r="N578" s="244"/>
      <c r="O578" s="244"/>
      <c r="P578" s="244"/>
      <c r="Q578" s="244"/>
      <c r="R578" s="244"/>
      <c r="S578" s="244"/>
      <c r="T578" s="24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6" t="s">
        <v>138</v>
      </c>
      <c r="AU578" s="246" t="s">
        <v>84</v>
      </c>
      <c r="AV578" s="14" t="s">
        <v>134</v>
      </c>
      <c r="AW578" s="14" t="s">
        <v>37</v>
      </c>
      <c r="AX578" s="14" t="s">
        <v>82</v>
      </c>
      <c r="AY578" s="246" t="s">
        <v>127</v>
      </c>
    </row>
    <row r="579" s="2" customFormat="1" ht="24.15" customHeight="1">
      <c r="A579" s="40"/>
      <c r="B579" s="41"/>
      <c r="C579" s="206" t="s">
        <v>854</v>
      </c>
      <c r="D579" s="206" t="s">
        <v>129</v>
      </c>
      <c r="E579" s="207" t="s">
        <v>855</v>
      </c>
      <c r="F579" s="208" t="s">
        <v>856</v>
      </c>
      <c r="G579" s="209" t="s">
        <v>195</v>
      </c>
      <c r="H579" s="210">
        <v>200</v>
      </c>
      <c r="I579" s="211"/>
      <c r="J579" s="212">
        <f>ROUND(I579*H579,2)</f>
        <v>0</v>
      </c>
      <c r="K579" s="208" t="s">
        <v>133</v>
      </c>
      <c r="L579" s="46"/>
      <c r="M579" s="213" t="s">
        <v>19</v>
      </c>
      <c r="N579" s="214" t="s">
        <v>46</v>
      </c>
      <c r="O579" s="86"/>
      <c r="P579" s="215">
        <f>O579*H579</f>
        <v>0</v>
      </c>
      <c r="Q579" s="215">
        <v>0.22563</v>
      </c>
      <c r="R579" s="215">
        <f>Q579*H579</f>
        <v>45.125999999999998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508</v>
      </c>
      <c r="AT579" s="217" t="s">
        <v>129</v>
      </c>
      <c r="AU579" s="217" t="s">
        <v>84</v>
      </c>
      <c r="AY579" s="19" t="s">
        <v>127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9" t="s">
        <v>82</v>
      </c>
      <c r="BK579" s="218">
        <f>ROUND(I579*H579,2)</f>
        <v>0</v>
      </c>
      <c r="BL579" s="19" t="s">
        <v>508</v>
      </c>
      <c r="BM579" s="217" t="s">
        <v>857</v>
      </c>
    </row>
    <row r="580" s="2" customFormat="1">
      <c r="A580" s="40"/>
      <c r="B580" s="41"/>
      <c r="C580" s="42"/>
      <c r="D580" s="219" t="s">
        <v>136</v>
      </c>
      <c r="E580" s="42"/>
      <c r="F580" s="220" t="s">
        <v>858</v>
      </c>
      <c r="G580" s="42"/>
      <c r="H580" s="42"/>
      <c r="I580" s="221"/>
      <c r="J580" s="42"/>
      <c r="K580" s="42"/>
      <c r="L580" s="46"/>
      <c r="M580" s="222"/>
      <c r="N580" s="223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136</v>
      </c>
      <c r="AU580" s="19" t="s">
        <v>84</v>
      </c>
    </row>
    <row r="581" s="15" customFormat="1">
      <c r="A581" s="15"/>
      <c r="B581" s="257"/>
      <c r="C581" s="258"/>
      <c r="D581" s="226" t="s">
        <v>138</v>
      </c>
      <c r="E581" s="259" t="s">
        <v>19</v>
      </c>
      <c r="F581" s="260" t="s">
        <v>846</v>
      </c>
      <c r="G581" s="258"/>
      <c r="H581" s="259" t="s">
        <v>19</v>
      </c>
      <c r="I581" s="261"/>
      <c r="J581" s="258"/>
      <c r="K581" s="258"/>
      <c r="L581" s="262"/>
      <c r="M581" s="263"/>
      <c r="N581" s="264"/>
      <c r="O581" s="264"/>
      <c r="P581" s="264"/>
      <c r="Q581" s="264"/>
      <c r="R581" s="264"/>
      <c r="S581" s="264"/>
      <c r="T581" s="26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6" t="s">
        <v>138</v>
      </c>
      <c r="AU581" s="266" t="s">
        <v>84</v>
      </c>
      <c r="AV581" s="15" t="s">
        <v>82</v>
      </c>
      <c r="AW581" s="15" t="s">
        <v>37</v>
      </c>
      <c r="AX581" s="15" t="s">
        <v>75</v>
      </c>
      <c r="AY581" s="266" t="s">
        <v>127</v>
      </c>
    </row>
    <row r="582" s="13" customFormat="1">
      <c r="A582" s="13"/>
      <c r="B582" s="224"/>
      <c r="C582" s="225"/>
      <c r="D582" s="226" t="s">
        <v>138</v>
      </c>
      <c r="E582" s="227" t="s">
        <v>19</v>
      </c>
      <c r="F582" s="228" t="s">
        <v>859</v>
      </c>
      <c r="G582" s="225"/>
      <c r="H582" s="229">
        <v>200</v>
      </c>
      <c r="I582" s="230"/>
      <c r="J582" s="225"/>
      <c r="K582" s="225"/>
      <c r="L582" s="231"/>
      <c r="M582" s="232"/>
      <c r="N582" s="233"/>
      <c r="O582" s="233"/>
      <c r="P582" s="233"/>
      <c r="Q582" s="233"/>
      <c r="R582" s="233"/>
      <c r="S582" s="233"/>
      <c r="T582" s="23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5" t="s">
        <v>138</v>
      </c>
      <c r="AU582" s="235" t="s">
        <v>84</v>
      </c>
      <c r="AV582" s="13" t="s">
        <v>84</v>
      </c>
      <c r="AW582" s="13" t="s">
        <v>37</v>
      </c>
      <c r="AX582" s="13" t="s">
        <v>75</v>
      </c>
      <c r="AY582" s="235" t="s">
        <v>127</v>
      </c>
    </row>
    <row r="583" s="14" customFormat="1">
      <c r="A583" s="14"/>
      <c r="B583" s="236"/>
      <c r="C583" s="237"/>
      <c r="D583" s="226" t="s">
        <v>138</v>
      </c>
      <c r="E583" s="238" t="s">
        <v>19</v>
      </c>
      <c r="F583" s="239" t="s">
        <v>140</v>
      </c>
      <c r="G583" s="237"/>
      <c r="H583" s="240">
        <v>200</v>
      </c>
      <c r="I583" s="241"/>
      <c r="J583" s="237"/>
      <c r="K583" s="237"/>
      <c r="L583" s="242"/>
      <c r="M583" s="243"/>
      <c r="N583" s="244"/>
      <c r="O583" s="244"/>
      <c r="P583" s="244"/>
      <c r="Q583" s="244"/>
      <c r="R583" s="244"/>
      <c r="S583" s="244"/>
      <c r="T583" s="245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6" t="s">
        <v>138</v>
      </c>
      <c r="AU583" s="246" t="s">
        <v>84</v>
      </c>
      <c r="AV583" s="14" t="s">
        <v>134</v>
      </c>
      <c r="AW583" s="14" t="s">
        <v>37</v>
      </c>
      <c r="AX583" s="14" t="s">
        <v>82</v>
      </c>
      <c r="AY583" s="246" t="s">
        <v>127</v>
      </c>
    </row>
    <row r="584" s="2" customFormat="1" ht="16.5" customHeight="1">
      <c r="A584" s="40"/>
      <c r="B584" s="41"/>
      <c r="C584" s="247" t="s">
        <v>860</v>
      </c>
      <c r="D584" s="247" t="s">
        <v>278</v>
      </c>
      <c r="E584" s="248" t="s">
        <v>861</v>
      </c>
      <c r="F584" s="249" t="s">
        <v>862</v>
      </c>
      <c r="G584" s="250" t="s">
        <v>195</v>
      </c>
      <c r="H584" s="251">
        <v>200</v>
      </c>
      <c r="I584" s="252"/>
      <c r="J584" s="253">
        <f>ROUND(I584*H584,2)</f>
        <v>0</v>
      </c>
      <c r="K584" s="249" t="s">
        <v>133</v>
      </c>
      <c r="L584" s="254"/>
      <c r="M584" s="255" t="s">
        <v>19</v>
      </c>
      <c r="N584" s="256" t="s">
        <v>46</v>
      </c>
      <c r="O584" s="86"/>
      <c r="P584" s="215">
        <f>O584*H584</f>
        <v>0</v>
      </c>
      <c r="Q584" s="215">
        <v>0.00077999999999999999</v>
      </c>
      <c r="R584" s="215">
        <f>Q584*H584</f>
        <v>0.156</v>
      </c>
      <c r="S584" s="215">
        <v>0</v>
      </c>
      <c r="T584" s="21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863</v>
      </c>
      <c r="AT584" s="217" t="s">
        <v>278</v>
      </c>
      <c r="AU584" s="217" t="s">
        <v>84</v>
      </c>
      <c r="AY584" s="19" t="s">
        <v>127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82</v>
      </c>
      <c r="BK584" s="218">
        <f>ROUND(I584*H584,2)</f>
        <v>0</v>
      </c>
      <c r="BL584" s="19" t="s">
        <v>508</v>
      </c>
      <c r="BM584" s="217" t="s">
        <v>864</v>
      </c>
    </row>
    <row r="585" s="15" customFormat="1">
      <c r="A585" s="15"/>
      <c r="B585" s="257"/>
      <c r="C585" s="258"/>
      <c r="D585" s="226" t="s">
        <v>138</v>
      </c>
      <c r="E585" s="259" t="s">
        <v>19</v>
      </c>
      <c r="F585" s="260" t="s">
        <v>865</v>
      </c>
      <c r="G585" s="258"/>
      <c r="H585" s="259" t="s">
        <v>19</v>
      </c>
      <c r="I585" s="261"/>
      <c r="J585" s="258"/>
      <c r="K585" s="258"/>
      <c r="L585" s="262"/>
      <c r="M585" s="263"/>
      <c r="N585" s="264"/>
      <c r="O585" s="264"/>
      <c r="P585" s="264"/>
      <c r="Q585" s="264"/>
      <c r="R585" s="264"/>
      <c r="S585" s="264"/>
      <c r="T585" s="26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66" t="s">
        <v>138</v>
      </c>
      <c r="AU585" s="266" t="s">
        <v>84</v>
      </c>
      <c r="AV585" s="15" t="s">
        <v>82</v>
      </c>
      <c r="AW585" s="15" t="s">
        <v>37</v>
      </c>
      <c r="AX585" s="15" t="s">
        <v>75</v>
      </c>
      <c r="AY585" s="266" t="s">
        <v>127</v>
      </c>
    </row>
    <row r="586" s="13" customFormat="1">
      <c r="A586" s="13"/>
      <c r="B586" s="224"/>
      <c r="C586" s="225"/>
      <c r="D586" s="226" t="s">
        <v>138</v>
      </c>
      <c r="E586" s="227" t="s">
        <v>19</v>
      </c>
      <c r="F586" s="228" t="s">
        <v>859</v>
      </c>
      <c r="G586" s="225"/>
      <c r="H586" s="229">
        <v>200</v>
      </c>
      <c r="I586" s="230"/>
      <c r="J586" s="225"/>
      <c r="K586" s="225"/>
      <c r="L586" s="231"/>
      <c r="M586" s="232"/>
      <c r="N586" s="233"/>
      <c r="O586" s="233"/>
      <c r="P586" s="233"/>
      <c r="Q586" s="233"/>
      <c r="R586" s="233"/>
      <c r="S586" s="233"/>
      <c r="T586" s="23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5" t="s">
        <v>138</v>
      </c>
      <c r="AU586" s="235" t="s">
        <v>84</v>
      </c>
      <c r="AV586" s="13" t="s">
        <v>84</v>
      </c>
      <c r="AW586" s="13" t="s">
        <v>37</v>
      </c>
      <c r="AX586" s="13" t="s">
        <v>75</v>
      </c>
      <c r="AY586" s="235" t="s">
        <v>127</v>
      </c>
    </row>
    <row r="587" s="14" customFormat="1">
      <c r="A587" s="14"/>
      <c r="B587" s="236"/>
      <c r="C587" s="237"/>
      <c r="D587" s="226" t="s">
        <v>138</v>
      </c>
      <c r="E587" s="238" t="s">
        <v>19</v>
      </c>
      <c r="F587" s="239" t="s">
        <v>140</v>
      </c>
      <c r="G587" s="237"/>
      <c r="H587" s="240">
        <v>200</v>
      </c>
      <c r="I587" s="241"/>
      <c r="J587" s="237"/>
      <c r="K587" s="237"/>
      <c r="L587" s="242"/>
      <c r="M587" s="243"/>
      <c r="N587" s="244"/>
      <c r="O587" s="244"/>
      <c r="P587" s="244"/>
      <c r="Q587" s="244"/>
      <c r="R587" s="244"/>
      <c r="S587" s="244"/>
      <c r="T587" s="24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6" t="s">
        <v>138</v>
      </c>
      <c r="AU587" s="246" t="s">
        <v>84</v>
      </c>
      <c r="AV587" s="14" t="s">
        <v>134</v>
      </c>
      <c r="AW587" s="14" t="s">
        <v>37</v>
      </c>
      <c r="AX587" s="14" t="s">
        <v>82</v>
      </c>
      <c r="AY587" s="246" t="s">
        <v>127</v>
      </c>
    </row>
    <row r="588" s="2" customFormat="1" ht="16.5" customHeight="1">
      <c r="A588" s="40"/>
      <c r="B588" s="41"/>
      <c r="C588" s="206" t="s">
        <v>866</v>
      </c>
      <c r="D588" s="206" t="s">
        <v>129</v>
      </c>
      <c r="E588" s="207" t="s">
        <v>867</v>
      </c>
      <c r="F588" s="208" t="s">
        <v>868</v>
      </c>
      <c r="G588" s="209" t="s">
        <v>262</v>
      </c>
      <c r="H588" s="210">
        <v>73.296000000000006</v>
      </c>
      <c r="I588" s="211"/>
      <c r="J588" s="212">
        <f>ROUND(I588*H588,2)</f>
        <v>0</v>
      </c>
      <c r="K588" s="208" t="s">
        <v>133</v>
      </c>
      <c r="L588" s="46"/>
      <c r="M588" s="213" t="s">
        <v>19</v>
      </c>
      <c r="N588" s="214" t="s">
        <v>46</v>
      </c>
      <c r="O588" s="86"/>
      <c r="P588" s="215">
        <f>O588*H588</f>
        <v>0</v>
      </c>
      <c r="Q588" s="215">
        <v>0</v>
      </c>
      <c r="R588" s="215">
        <f>Q588*H588</f>
        <v>0</v>
      </c>
      <c r="S588" s="215">
        <v>0</v>
      </c>
      <c r="T588" s="216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17" t="s">
        <v>508</v>
      </c>
      <c r="AT588" s="217" t="s">
        <v>129</v>
      </c>
      <c r="AU588" s="217" t="s">
        <v>84</v>
      </c>
      <c r="AY588" s="19" t="s">
        <v>127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9" t="s">
        <v>82</v>
      </c>
      <c r="BK588" s="218">
        <f>ROUND(I588*H588,2)</f>
        <v>0</v>
      </c>
      <c r="BL588" s="19" t="s">
        <v>508</v>
      </c>
      <c r="BM588" s="217" t="s">
        <v>869</v>
      </c>
    </row>
    <row r="589" s="2" customFormat="1">
      <c r="A589" s="40"/>
      <c r="B589" s="41"/>
      <c r="C589" s="42"/>
      <c r="D589" s="219" t="s">
        <v>136</v>
      </c>
      <c r="E589" s="42"/>
      <c r="F589" s="220" t="s">
        <v>870</v>
      </c>
      <c r="G589" s="42"/>
      <c r="H589" s="42"/>
      <c r="I589" s="221"/>
      <c r="J589" s="42"/>
      <c r="K589" s="42"/>
      <c r="L589" s="46"/>
      <c r="M589" s="222"/>
      <c r="N589" s="223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136</v>
      </c>
      <c r="AU589" s="19" t="s">
        <v>84</v>
      </c>
    </row>
    <row r="590" s="13" customFormat="1">
      <c r="A590" s="13"/>
      <c r="B590" s="224"/>
      <c r="C590" s="225"/>
      <c r="D590" s="226" t="s">
        <v>138</v>
      </c>
      <c r="E590" s="227" t="s">
        <v>19</v>
      </c>
      <c r="F590" s="228" t="s">
        <v>871</v>
      </c>
      <c r="G590" s="225"/>
      <c r="H590" s="229">
        <v>73.296000000000006</v>
      </c>
      <c r="I590" s="230"/>
      <c r="J590" s="225"/>
      <c r="K590" s="225"/>
      <c r="L590" s="231"/>
      <c r="M590" s="232"/>
      <c r="N590" s="233"/>
      <c r="O590" s="233"/>
      <c r="P590" s="233"/>
      <c r="Q590" s="233"/>
      <c r="R590" s="233"/>
      <c r="S590" s="233"/>
      <c r="T590" s="23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5" t="s">
        <v>138</v>
      </c>
      <c r="AU590" s="235" t="s">
        <v>84</v>
      </c>
      <c r="AV590" s="13" t="s">
        <v>84</v>
      </c>
      <c r="AW590" s="13" t="s">
        <v>37</v>
      </c>
      <c r="AX590" s="13" t="s">
        <v>75</v>
      </c>
      <c r="AY590" s="235" t="s">
        <v>127</v>
      </c>
    </row>
    <row r="591" s="14" customFormat="1">
      <c r="A591" s="14"/>
      <c r="B591" s="236"/>
      <c r="C591" s="237"/>
      <c r="D591" s="226" t="s">
        <v>138</v>
      </c>
      <c r="E591" s="238" t="s">
        <v>19</v>
      </c>
      <c r="F591" s="239" t="s">
        <v>140</v>
      </c>
      <c r="G591" s="237"/>
      <c r="H591" s="240">
        <v>73.296000000000006</v>
      </c>
      <c r="I591" s="241"/>
      <c r="J591" s="237"/>
      <c r="K591" s="237"/>
      <c r="L591" s="242"/>
      <c r="M591" s="267"/>
      <c r="N591" s="268"/>
      <c r="O591" s="268"/>
      <c r="P591" s="268"/>
      <c r="Q591" s="268"/>
      <c r="R591" s="268"/>
      <c r="S591" s="268"/>
      <c r="T591" s="26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6" t="s">
        <v>138</v>
      </c>
      <c r="AU591" s="246" t="s">
        <v>84</v>
      </c>
      <c r="AV591" s="14" t="s">
        <v>134</v>
      </c>
      <c r="AW591" s="14" t="s">
        <v>37</v>
      </c>
      <c r="AX591" s="14" t="s">
        <v>82</v>
      </c>
      <c r="AY591" s="246" t="s">
        <v>127</v>
      </c>
    </row>
    <row r="592" s="2" customFormat="1" ht="6.96" customHeight="1">
      <c r="A592" s="40"/>
      <c r="B592" s="61"/>
      <c r="C592" s="62"/>
      <c r="D592" s="62"/>
      <c r="E592" s="62"/>
      <c r="F592" s="62"/>
      <c r="G592" s="62"/>
      <c r="H592" s="62"/>
      <c r="I592" s="62"/>
      <c r="J592" s="62"/>
      <c r="K592" s="62"/>
      <c r="L592" s="46"/>
      <c r="M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</row>
  </sheetData>
  <sheetProtection sheet="1" autoFilter="0" formatColumns="0" formatRows="0" objects="1" scenarios="1" spinCount="100000" saltValue="LBWrk7ty2PNYMwNnrtkVodVa/fZY+wjCAiwGMN2SW+VLbx02mNVBewcktV2Aq5PZ7UMaqI/RaR38x5HgdK1vOg==" hashValue="VH2L5WbXYWqipdThuXmw6GlfXzTnaemEmSWkqG/68BlSFDXu+02do/mXbOlvlk8KzYKKeuGYGS172PyIv+8bHw==" algorithmName="SHA-512" password="CC35"/>
  <autoFilter ref="C92:K591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5_01/111211101"/>
    <hyperlink ref="F101" r:id="rId2" display="https://podminky.urs.cz/item/CS_URS_2025_01/113106123"/>
    <hyperlink ref="F105" r:id="rId3" display="https://podminky.urs.cz/item/CS_URS_2025_01/113107122"/>
    <hyperlink ref="F109" r:id="rId4" display="https://podminky.urs.cz/item/CS_URS_2025_01/113107122"/>
    <hyperlink ref="F113" r:id="rId5" display="https://podminky.urs.cz/item/CS_URS_2025_01/113107130"/>
    <hyperlink ref="F117" r:id="rId6" display="https://podminky.urs.cz/item/CS_URS_2025_01/113107130"/>
    <hyperlink ref="F121" r:id="rId7" display="https://podminky.urs.cz/item/CS_URS_2025_01/113107141"/>
    <hyperlink ref="F125" r:id="rId8" display="https://podminky.urs.cz/item/CS_URS_2025_01/113107322"/>
    <hyperlink ref="F129" r:id="rId9" display="https://podminky.urs.cz/item/CS_URS_2025_01/113107331"/>
    <hyperlink ref="F133" r:id="rId10" display="https://podminky.urs.cz/item/CS_URS_2025_01/113107343"/>
    <hyperlink ref="F137" r:id="rId11" display="https://podminky.urs.cz/item/CS_URS_2025_01/113154512"/>
    <hyperlink ref="F141" r:id="rId12" display="https://podminky.urs.cz/item/CS_URS_2025_01/113202111"/>
    <hyperlink ref="F145" r:id="rId13" display="https://podminky.urs.cz/item/CS_URS_2025_01/113203111"/>
    <hyperlink ref="F149" r:id="rId14" display="https://podminky.urs.cz/item/CS_URS_2025_01/121151113"/>
    <hyperlink ref="F153" r:id="rId15" display="https://podminky.urs.cz/item/CS_URS_2025_01/122211101"/>
    <hyperlink ref="F157" r:id="rId16" display="https://podminky.urs.cz/item/CS_URS_2025_01/161151103"/>
    <hyperlink ref="F161" r:id="rId17" display="https://podminky.urs.cz/item/CS_URS_2025_01/162301501"/>
    <hyperlink ref="F163" r:id="rId18" display="https://podminky.urs.cz/item/CS_URS_2025_01/162301981"/>
    <hyperlink ref="F167" r:id="rId19" display="https://podminky.urs.cz/item/CS_URS_2025_01/162351103"/>
    <hyperlink ref="F173" r:id="rId20" display="https://podminky.urs.cz/item/CS_URS_2025_01/162351104"/>
    <hyperlink ref="F177" r:id="rId21" display="https://podminky.urs.cz/item/CS_URS_2025_01/162751117"/>
    <hyperlink ref="F181" r:id="rId22" display="https://podminky.urs.cz/item/CS_URS_2025_01/167151101"/>
    <hyperlink ref="F186" r:id="rId23" display="https://podminky.urs.cz/item/CS_URS_2025_01/171201231"/>
    <hyperlink ref="F190" r:id="rId24" display="https://podminky.urs.cz/item/CS_URS_2025_01/171251201"/>
    <hyperlink ref="F200" r:id="rId25" display="https://podminky.urs.cz/item/CS_URS_2025_01/181311103"/>
    <hyperlink ref="F207" r:id="rId26" display="https://podminky.urs.cz/item/CS_URS_2025_01/181411131"/>
    <hyperlink ref="F214" r:id="rId27" display="https://podminky.urs.cz/item/CS_URS_2025_01/181912111"/>
    <hyperlink ref="F218" r:id="rId28" display="https://podminky.urs.cz/item/CS_URS_2025_01/181912112"/>
    <hyperlink ref="F222" r:id="rId29" display="https://podminky.urs.cz/item/CS_URS_2025_01/182112121"/>
    <hyperlink ref="F226" r:id="rId30" display="https://podminky.urs.cz/item/CS_URS_2025_01/184802111"/>
    <hyperlink ref="F230" r:id="rId31" display="https://podminky.urs.cz/item/CS_URS_2025_01/184818232"/>
    <hyperlink ref="F235" r:id="rId32" display="https://podminky.urs.cz/item/CS_URS_2025_01/339921132"/>
    <hyperlink ref="F242" r:id="rId33" display="https://podminky.urs.cz/item/CS_URS_2025_01/451457777"/>
    <hyperlink ref="F249" r:id="rId34" display="https://podminky.urs.cz/item/CS_URS_2025_01/451573111"/>
    <hyperlink ref="F255" r:id="rId35" display="https://podminky.urs.cz/item/CS_URS_2025_01/452311151"/>
    <hyperlink ref="F261" r:id="rId36" display="https://podminky.urs.cz/item/CS_URS_2025_01/564851011"/>
    <hyperlink ref="F270" r:id="rId37" display="https://podminky.urs.cz/item/CS_URS_2025_01/56712211R"/>
    <hyperlink ref="F274" r:id="rId38" display="https://podminky.urs.cz/item/CS_URS_2025_01/578142115"/>
    <hyperlink ref="F278" r:id="rId39" display="https://podminky.urs.cz/item/CS_URS_2025_01/578143113"/>
    <hyperlink ref="F283" r:id="rId40" display="https://podminky.urs.cz/item/CS_URS_2025_01/578901111"/>
    <hyperlink ref="F290" r:id="rId41" display="https://podminky.urs.cz/item/CS_URS_2025_01/596841120"/>
    <hyperlink ref="F308" r:id="rId42" display="https://podminky.urs.cz/item/CS_URS_2025_01/915241111"/>
    <hyperlink ref="F313" r:id="rId43" display="https://podminky.urs.cz/item/CS_URS_2025_01/812392121"/>
    <hyperlink ref="F322" r:id="rId44" display="https://podminky.urs.cz/item/CS_URS_2025_01/894410003"/>
    <hyperlink ref="F328" r:id="rId45" display="https://podminky.urs.cz/item/CS_URS_2025_01/894410301"/>
    <hyperlink ref="F334" r:id="rId46" display="https://podminky.urs.cz/item/CS_URS_2025_01/899104112"/>
    <hyperlink ref="F346" r:id="rId47" display="https://podminky.urs.cz/item/CS_URS_2025_01/899623161"/>
    <hyperlink ref="F361" r:id="rId48" display="https://podminky.urs.cz/item/CS_URS_2025_01/912211131"/>
    <hyperlink ref="F366" r:id="rId49" display="https://podminky.urs.cz/item/CS_URS_2025_01/914111111"/>
    <hyperlink ref="F379" r:id="rId50" display="https://podminky.urs.cz/item/CS_URS_2025_01/914511111"/>
    <hyperlink ref="F385" r:id="rId51" display="https://podminky.urs.cz/item/CS_URS_2025_01/915111111"/>
    <hyperlink ref="F389" r:id="rId52" display="https://podminky.urs.cz/item/CS_URS_2025_01/915121111"/>
    <hyperlink ref="F393" r:id="rId53" display="https://podminky.urs.cz/item/CS_URS_2025_01/915121121"/>
    <hyperlink ref="F397" r:id="rId54" display="https://podminky.urs.cz/item/CS_URS_2025_01/915131111"/>
    <hyperlink ref="F403" r:id="rId55" display="https://podminky.urs.cz/item/CS_URS_2025_01/915211112"/>
    <hyperlink ref="F405" r:id="rId56" display="https://podminky.urs.cz/item/CS_URS_2025_01/915221112"/>
    <hyperlink ref="F407" r:id="rId57" display="https://podminky.urs.cz/item/CS_URS_2025_01/915221122"/>
    <hyperlink ref="F412" r:id="rId58" display="https://podminky.urs.cz/item/CS_URS_2025_01/915231112"/>
    <hyperlink ref="F414" r:id="rId59" display="https://podminky.urs.cz/item/CS_URS_2025_01/915311111"/>
    <hyperlink ref="F418" r:id="rId60" display="https://podminky.urs.cz/item/CS_URS_2025_01/915611111"/>
    <hyperlink ref="F424" r:id="rId61" display="https://podminky.urs.cz/item/CS_URS_2025_01/915621111"/>
    <hyperlink ref="F430" r:id="rId62" display="https://podminky.urs.cz/item/CS_URS_2025_01/916231113"/>
    <hyperlink ref="F436" r:id="rId63" display="https://podminky.urs.cz/item/CS_URS_2025_01/916241113"/>
    <hyperlink ref="F443" r:id="rId64" display="https://podminky.urs.cz/item/CS_URS_2025_01/916782113"/>
    <hyperlink ref="F448" r:id="rId65" display="https://podminky.urs.cz/item/CS_URS_2025_01/916991121"/>
    <hyperlink ref="F457" r:id="rId66" display="https://podminky.urs.cz/item/CS_URS_2025_01/939591006"/>
    <hyperlink ref="F467" r:id="rId67" display="https://podminky.urs.cz/item/CS_URS_2025_01/919735111"/>
    <hyperlink ref="F471" r:id="rId68" display="https://podminky.urs.cz/item/CS_URS_2025_01/919735112"/>
    <hyperlink ref="F475" r:id="rId69" display="https://podminky.urs.cz/item/CS_URS_2025_01/935112111"/>
    <hyperlink ref="F480" r:id="rId70" display="https://podminky.urs.cz/item/CS_URS_2025_01/936104211"/>
    <hyperlink ref="F484" r:id="rId71" display="https://podminky.urs.cz/item/CS_URS_2025_01/966001312"/>
    <hyperlink ref="F488" r:id="rId72" display="https://podminky.urs.cz/item/CS_URS_2025_01/966008213"/>
    <hyperlink ref="F492" r:id="rId73" display="https://podminky.urs.cz/item/CS_URS_2025_01/966008311"/>
    <hyperlink ref="F496" r:id="rId74" display="https://podminky.urs.cz/item/CS_URS_2025_01/979024443"/>
    <hyperlink ref="F500" r:id="rId75" display="https://podminky.urs.cz/item/CS_URS_2025_01/979071112"/>
    <hyperlink ref="F511" r:id="rId76" display="https://podminky.urs.cz/item/CS_URS_2025_01/997221551"/>
    <hyperlink ref="F515" r:id="rId77" display="https://podminky.urs.cz/item/CS_URS_2025_01/997221559"/>
    <hyperlink ref="F519" r:id="rId78" display="https://podminky.urs.cz/item/CS_URS_2025_01/997221561"/>
    <hyperlink ref="F525" r:id="rId79" display="https://podminky.urs.cz/item/CS_URS_2025_01/997221569"/>
    <hyperlink ref="F529" r:id="rId80" display="https://podminky.urs.cz/item/CS_URS_2025_01/997221571"/>
    <hyperlink ref="F534" r:id="rId81" display="https://podminky.urs.cz/item/CS_URS_2025_01/997221579"/>
    <hyperlink ref="F538" r:id="rId82" display="https://podminky.urs.cz/item/CS_URS_2025_01/997221861"/>
    <hyperlink ref="F543" r:id="rId83" display="https://podminky.urs.cz/item/CS_URS_2025_01/997221873"/>
    <hyperlink ref="F547" r:id="rId84" display="https://podminky.urs.cz/item/CS_URS_2025_01/997221875"/>
    <hyperlink ref="F552" r:id="rId85" display="https://podminky.urs.cz/item/CS_URS_2025_01/998225111"/>
    <hyperlink ref="F554" r:id="rId86" display="https://podminky.urs.cz/item/CS_URS_2025_01/998225191"/>
    <hyperlink ref="F558" r:id="rId87" display="https://podminky.urs.cz/item/CS_URS_2025_01/783324101"/>
    <hyperlink ref="F562" r:id="rId88" display="https://podminky.urs.cz/item/CS_URS_2025_01/783325101"/>
    <hyperlink ref="F564" r:id="rId89" display="https://podminky.urs.cz/item/CS_URS_2025_01/783327101"/>
    <hyperlink ref="F570" r:id="rId90" display="https://podminky.urs.cz/item/CS_URS_2025_01/460661111"/>
    <hyperlink ref="F575" r:id="rId91" display="https://podminky.urs.cz/item/CS_URS_2025_01/460671112"/>
    <hyperlink ref="F580" r:id="rId92" display="https://podminky.urs.cz/item/CS_URS_2025_01/460742132"/>
    <hyperlink ref="F589" r:id="rId93" display="https://podminky.urs.cz/item/CS_URS_2025_01/46998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Zastávky Zahradníčkova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872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ROUND((SUM(BE84:BE115)),  2)</f>
        <v>0</v>
      </c>
      <c r="G33" s="40"/>
      <c r="H33" s="40"/>
      <c r="I33" s="150">
        <v>0.20999999999999999</v>
      </c>
      <c r="J33" s="149">
        <f>ROUND(((SUM(BE84:BE115))*I33),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ROUND((SUM(BF84:BF115)),  2)</f>
        <v>0</v>
      </c>
      <c r="G34" s="40"/>
      <c r="H34" s="40"/>
      <c r="I34" s="150">
        <v>0.12</v>
      </c>
      <c r="J34" s="149">
        <f>ROUND(((SUM(BF84:BF115))*I34),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ROUND((SUM(BG84:BG115)),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ROUND((SUM(BH84:BH115)),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ROUND((SUM(BI84:BI115)),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Zastávky Zahradníčkova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ON -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25. 5. 2025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Městská část Praha 5, Nám. 14 října č.4, Praha 5</v>
      </c>
      <c r="G54" s="42"/>
      <c r="H54" s="42"/>
      <c r="I54" s="34" t="s">
        <v>33</v>
      </c>
      <c r="J54" s="38" t="str">
        <f>E21</f>
        <v>Ing. Michal David, Nežárská 616, Praha 9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873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874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875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876</v>
      </c>
      <c r="E63" s="176"/>
      <c r="F63" s="176"/>
      <c r="G63" s="176"/>
      <c r="H63" s="176"/>
      <c r="I63" s="176"/>
      <c r="J63" s="177">
        <f>J106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877</v>
      </c>
      <c r="E64" s="176"/>
      <c r="F64" s="176"/>
      <c r="G64" s="176"/>
      <c r="H64" s="176"/>
      <c r="I64" s="176"/>
      <c r="J64" s="177">
        <f>J111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112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Zastávky Zahradníčkova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92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ON - Ostatní náklady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25. 5. 2025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05" customHeight="1">
      <c r="A80" s="40"/>
      <c r="B80" s="41"/>
      <c r="C80" s="34" t="s">
        <v>25</v>
      </c>
      <c r="D80" s="42"/>
      <c r="E80" s="42"/>
      <c r="F80" s="29" t="str">
        <f>E15</f>
        <v>Městská část Praha 5, Nám. 14 října č.4, Praha 5</v>
      </c>
      <c r="G80" s="42"/>
      <c r="H80" s="42"/>
      <c r="I80" s="34" t="s">
        <v>33</v>
      </c>
      <c r="J80" s="38" t="str">
        <f>E21</f>
        <v>Ing. Michal David, Nežárská 616, Praha 9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34" t="s">
        <v>38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113</v>
      </c>
      <c r="D83" s="182" t="s">
        <v>60</v>
      </c>
      <c r="E83" s="182" t="s">
        <v>56</v>
      </c>
      <c r="F83" s="182" t="s">
        <v>57</v>
      </c>
      <c r="G83" s="182" t="s">
        <v>114</v>
      </c>
      <c r="H83" s="182" t="s">
        <v>115</v>
      </c>
      <c r="I83" s="182" t="s">
        <v>116</v>
      </c>
      <c r="J83" s="182" t="s">
        <v>96</v>
      </c>
      <c r="K83" s="183" t="s">
        <v>117</v>
      </c>
      <c r="L83" s="184"/>
      <c r="M83" s="94" t="s">
        <v>19</v>
      </c>
      <c r="N83" s="95" t="s">
        <v>45</v>
      </c>
      <c r="O83" s="95" t="s">
        <v>118</v>
      </c>
      <c r="P83" s="95" t="s">
        <v>119</v>
      </c>
      <c r="Q83" s="95" t="s">
        <v>120</v>
      </c>
      <c r="R83" s="95" t="s">
        <v>121</v>
      </c>
      <c r="S83" s="95" t="s">
        <v>122</v>
      </c>
      <c r="T83" s="96" t="s">
        <v>123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124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74</v>
      </c>
      <c r="AU84" s="19" t="s">
        <v>97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74</v>
      </c>
      <c r="E85" s="193" t="s">
        <v>88</v>
      </c>
      <c r="F85" s="193" t="s">
        <v>89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P86+P101+P106+P111</f>
        <v>0</v>
      </c>
      <c r="Q85" s="198"/>
      <c r="R85" s="199">
        <f>R86+R101+R106+R111</f>
        <v>0</v>
      </c>
      <c r="S85" s="198"/>
      <c r="T85" s="200">
        <f>T86+T101+T106+T111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154</v>
      </c>
      <c r="AT85" s="202" t="s">
        <v>74</v>
      </c>
      <c r="AU85" s="202" t="s">
        <v>75</v>
      </c>
      <c r="AY85" s="201" t="s">
        <v>127</v>
      </c>
      <c r="BK85" s="203">
        <f>BK86+BK101+BK106+BK111</f>
        <v>0</v>
      </c>
    </row>
    <row r="86" s="12" customFormat="1" ht="22.8" customHeight="1">
      <c r="A86" s="12"/>
      <c r="B86" s="190"/>
      <c r="C86" s="191"/>
      <c r="D86" s="192" t="s">
        <v>74</v>
      </c>
      <c r="E86" s="204" t="s">
        <v>878</v>
      </c>
      <c r="F86" s="204" t="s">
        <v>879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SUM(P87:P100)</f>
        <v>0</v>
      </c>
      <c r="Q86" s="198"/>
      <c r="R86" s="199">
        <f>SUM(R87:R100)</f>
        <v>0</v>
      </c>
      <c r="S86" s="198"/>
      <c r="T86" s="200">
        <f>SUM(T87:T100)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154</v>
      </c>
      <c r="AT86" s="202" t="s">
        <v>74</v>
      </c>
      <c r="AU86" s="202" t="s">
        <v>82</v>
      </c>
      <c r="AY86" s="201" t="s">
        <v>127</v>
      </c>
      <c r="BK86" s="203">
        <f>SUM(BK87:BK100)</f>
        <v>0</v>
      </c>
    </row>
    <row r="87" s="2" customFormat="1" ht="16.5" customHeight="1">
      <c r="A87" s="40"/>
      <c r="B87" s="41"/>
      <c r="C87" s="206" t="s">
        <v>82</v>
      </c>
      <c r="D87" s="206" t="s">
        <v>129</v>
      </c>
      <c r="E87" s="207" t="s">
        <v>880</v>
      </c>
      <c r="F87" s="208" t="s">
        <v>881</v>
      </c>
      <c r="G87" s="209" t="s">
        <v>483</v>
      </c>
      <c r="H87" s="210">
        <v>1</v>
      </c>
      <c r="I87" s="211"/>
      <c r="J87" s="212">
        <f>ROUND(I87*H87,2)</f>
        <v>0</v>
      </c>
      <c r="K87" s="208" t="s">
        <v>133</v>
      </c>
      <c r="L87" s="46"/>
      <c r="M87" s="213" t="s">
        <v>19</v>
      </c>
      <c r="N87" s="214" t="s">
        <v>46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134</v>
      </c>
      <c r="AT87" s="217" t="s">
        <v>129</v>
      </c>
      <c r="AU87" s="217" t="s">
        <v>84</v>
      </c>
      <c r="AY87" s="19" t="s">
        <v>127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82</v>
      </c>
      <c r="BK87" s="218">
        <f>ROUND(I87*H87,2)</f>
        <v>0</v>
      </c>
      <c r="BL87" s="19" t="s">
        <v>134</v>
      </c>
      <c r="BM87" s="217" t="s">
        <v>882</v>
      </c>
    </row>
    <row r="88" s="2" customFormat="1">
      <c r="A88" s="40"/>
      <c r="B88" s="41"/>
      <c r="C88" s="42"/>
      <c r="D88" s="219" t="s">
        <v>136</v>
      </c>
      <c r="E88" s="42"/>
      <c r="F88" s="220" t="s">
        <v>883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136</v>
      </c>
      <c r="AU88" s="19" t="s">
        <v>84</v>
      </c>
    </row>
    <row r="89" s="13" customFormat="1">
      <c r="A89" s="13"/>
      <c r="B89" s="224"/>
      <c r="C89" s="225"/>
      <c r="D89" s="226" t="s">
        <v>138</v>
      </c>
      <c r="E89" s="227" t="s">
        <v>19</v>
      </c>
      <c r="F89" s="228" t="s">
        <v>884</v>
      </c>
      <c r="G89" s="225"/>
      <c r="H89" s="229">
        <v>1</v>
      </c>
      <c r="I89" s="230"/>
      <c r="J89" s="225"/>
      <c r="K89" s="225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138</v>
      </c>
      <c r="AU89" s="235" t="s">
        <v>84</v>
      </c>
      <c r="AV89" s="13" t="s">
        <v>84</v>
      </c>
      <c r="AW89" s="13" t="s">
        <v>37</v>
      </c>
      <c r="AX89" s="13" t="s">
        <v>75</v>
      </c>
      <c r="AY89" s="235" t="s">
        <v>127</v>
      </c>
    </row>
    <row r="90" s="14" customFormat="1">
      <c r="A90" s="14"/>
      <c r="B90" s="236"/>
      <c r="C90" s="237"/>
      <c r="D90" s="226" t="s">
        <v>138</v>
      </c>
      <c r="E90" s="238" t="s">
        <v>19</v>
      </c>
      <c r="F90" s="239" t="s">
        <v>140</v>
      </c>
      <c r="G90" s="237"/>
      <c r="H90" s="240">
        <v>1</v>
      </c>
      <c r="I90" s="241"/>
      <c r="J90" s="237"/>
      <c r="K90" s="237"/>
      <c r="L90" s="242"/>
      <c r="M90" s="243"/>
      <c r="N90" s="244"/>
      <c r="O90" s="244"/>
      <c r="P90" s="244"/>
      <c r="Q90" s="244"/>
      <c r="R90" s="244"/>
      <c r="S90" s="244"/>
      <c r="T90" s="24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6" t="s">
        <v>138</v>
      </c>
      <c r="AU90" s="246" t="s">
        <v>84</v>
      </c>
      <c r="AV90" s="14" t="s">
        <v>134</v>
      </c>
      <c r="AW90" s="14" t="s">
        <v>37</v>
      </c>
      <c r="AX90" s="14" t="s">
        <v>82</v>
      </c>
      <c r="AY90" s="246" t="s">
        <v>127</v>
      </c>
    </row>
    <row r="91" s="2" customFormat="1" ht="16.5" customHeight="1">
      <c r="A91" s="40"/>
      <c r="B91" s="41"/>
      <c r="C91" s="206" t="s">
        <v>84</v>
      </c>
      <c r="D91" s="206" t="s">
        <v>129</v>
      </c>
      <c r="E91" s="207" t="s">
        <v>885</v>
      </c>
      <c r="F91" s="208" t="s">
        <v>886</v>
      </c>
      <c r="G91" s="209" t="s">
        <v>483</v>
      </c>
      <c r="H91" s="210">
        <v>1</v>
      </c>
      <c r="I91" s="211"/>
      <c r="J91" s="212">
        <f>ROUND(I91*H91,2)</f>
        <v>0</v>
      </c>
      <c r="K91" s="208" t="s">
        <v>133</v>
      </c>
      <c r="L91" s="46"/>
      <c r="M91" s="213" t="s">
        <v>19</v>
      </c>
      <c r="N91" s="214" t="s">
        <v>46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134</v>
      </c>
      <c r="AT91" s="217" t="s">
        <v>129</v>
      </c>
      <c r="AU91" s="217" t="s">
        <v>84</v>
      </c>
      <c r="AY91" s="19" t="s">
        <v>127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82</v>
      </c>
      <c r="BK91" s="218">
        <f>ROUND(I91*H91,2)</f>
        <v>0</v>
      </c>
      <c r="BL91" s="19" t="s">
        <v>134</v>
      </c>
      <c r="BM91" s="217" t="s">
        <v>887</v>
      </c>
    </row>
    <row r="92" s="2" customFormat="1">
      <c r="A92" s="40"/>
      <c r="B92" s="41"/>
      <c r="C92" s="42"/>
      <c r="D92" s="219" t="s">
        <v>136</v>
      </c>
      <c r="E92" s="42"/>
      <c r="F92" s="220" t="s">
        <v>888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136</v>
      </c>
      <c r="AU92" s="19" t="s">
        <v>84</v>
      </c>
    </row>
    <row r="93" s="2" customFormat="1" ht="16.5" customHeight="1">
      <c r="A93" s="40"/>
      <c r="B93" s="41"/>
      <c r="C93" s="206" t="s">
        <v>146</v>
      </c>
      <c r="D93" s="206" t="s">
        <v>129</v>
      </c>
      <c r="E93" s="207" t="s">
        <v>889</v>
      </c>
      <c r="F93" s="208" t="s">
        <v>890</v>
      </c>
      <c r="G93" s="209" t="s">
        <v>483</v>
      </c>
      <c r="H93" s="210">
        <v>1</v>
      </c>
      <c r="I93" s="211"/>
      <c r="J93" s="212">
        <f>ROUND(I93*H93,2)</f>
        <v>0</v>
      </c>
      <c r="K93" s="208" t="s">
        <v>133</v>
      </c>
      <c r="L93" s="46"/>
      <c r="M93" s="213" t="s">
        <v>19</v>
      </c>
      <c r="N93" s="214" t="s">
        <v>46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134</v>
      </c>
      <c r="AT93" s="217" t="s">
        <v>129</v>
      </c>
      <c r="AU93" s="217" t="s">
        <v>84</v>
      </c>
      <c r="AY93" s="19" t="s">
        <v>127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82</v>
      </c>
      <c r="BK93" s="218">
        <f>ROUND(I93*H93,2)</f>
        <v>0</v>
      </c>
      <c r="BL93" s="19" t="s">
        <v>134</v>
      </c>
      <c r="BM93" s="217" t="s">
        <v>891</v>
      </c>
    </row>
    <row r="94" s="2" customFormat="1">
      <c r="A94" s="40"/>
      <c r="B94" s="41"/>
      <c r="C94" s="42"/>
      <c r="D94" s="219" t="s">
        <v>136</v>
      </c>
      <c r="E94" s="42"/>
      <c r="F94" s="220" t="s">
        <v>892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136</v>
      </c>
      <c r="AU94" s="19" t="s">
        <v>84</v>
      </c>
    </row>
    <row r="95" s="2" customFormat="1" ht="16.5" customHeight="1">
      <c r="A95" s="40"/>
      <c r="B95" s="41"/>
      <c r="C95" s="206" t="s">
        <v>134</v>
      </c>
      <c r="D95" s="206" t="s">
        <v>129</v>
      </c>
      <c r="E95" s="207" t="s">
        <v>893</v>
      </c>
      <c r="F95" s="208" t="s">
        <v>894</v>
      </c>
      <c r="G95" s="209" t="s">
        <v>483</v>
      </c>
      <c r="H95" s="210">
        <v>1</v>
      </c>
      <c r="I95" s="211"/>
      <c r="J95" s="212">
        <f>ROUND(I95*H95,2)</f>
        <v>0</v>
      </c>
      <c r="K95" s="208" t="s">
        <v>133</v>
      </c>
      <c r="L95" s="46"/>
      <c r="M95" s="213" t="s">
        <v>19</v>
      </c>
      <c r="N95" s="214" t="s">
        <v>46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134</v>
      </c>
      <c r="AT95" s="217" t="s">
        <v>129</v>
      </c>
      <c r="AU95" s="217" t="s">
        <v>84</v>
      </c>
      <c r="AY95" s="19" t="s">
        <v>127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82</v>
      </c>
      <c r="BK95" s="218">
        <f>ROUND(I95*H95,2)</f>
        <v>0</v>
      </c>
      <c r="BL95" s="19" t="s">
        <v>134</v>
      </c>
      <c r="BM95" s="217" t="s">
        <v>895</v>
      </c>
    </row>
    <row r="96" s="2" customFormat="1">
      <c r="A96" s="40"/>
      <c r="B96" s="41"/>
      <c r="C96" s="42"/>
      <c r="D96" s="219" t="s">
        <v>136</v>
      </c>
      <c r="E96" s="42"/>
      <c r="F96" s="220" t="s">
        <v>896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136</v>
      </c>
      <c r="AU96" s="19" t="s">
        <v>84</v>
      </c>
    </row>
    <row r="97" s="2" customFormat="1" ht="16.5" customHeight="1">
      <c r="A97" s="40"/>
      <c r="B97" s="41"/>
      <c r="C97" s="206" t="s">
        <v>154</v>
      </c>
      <c r="D97" s="206" t="s">
        <v>129</v>
      </c>
      <c r="E97" s="207" t="s">
        <v>897</v>
      </c>
      <c r="F97" s="208" t="s">
        <v>898</v>
      </c>
      <c r="G97" s="209" t="s">
        <v>483</v>
      </c>
      <c r="H97" s="210">
        <v>1</v>
      </c>
      <c r="I97" s="211"/>
      <c r="J97" s="212">
        <f>ROUND(I97*H97,2)</f>
        <v>0</v>
      </c>
      <c r="K97" s="208" t="s">
        <v>133</v>
      </c>
      <c r="L97" s="46"/>
      <c r="M97" s="213" t="s">
        <v>19</v>
      </c>
      <c r="N97" s="214" t="s">
        <v>46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134</v>
      </c>
      <c r="AT97" s="217" t="s">
        <v>129</v>
      </c>
      <c r="AU97" s="217" t="s">
        <v>84</v>
      </c>
      <c r="AY97" s="19" t="s">
        <v>127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82</v>
      </c>
      <c r="BK97" s="218">
        <f>ROUND(I97*H97,2)</f>
        <v>0</v>
      </c>
      <c r="BL97" s="19" t="s">
        <v>134</v>
      </c>
      <c r="BM97" s="217" t="s">
        <v>899</v>
      </c>
    </row>
    <row r="98" s="2" customFormat="1">
      <c r="A98" s="40"/>
      <c r="B98" s="41"/>
      <c r="C98" s="42"/>
      <c r="D98" s="219" t="s">
        <v>136</v>
      </c>
      <c r="E98" s="42"/>
      <c r="F98" s="220" t="s">
        <v>900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136</v>
      </c>
      <c r="AU98" s="19" t="s">
        <v>84</v>
      </c>
    </row>
    <row r="99" s="2" customFormat="1" ht="16.5" customHeight="1">
      <c r="A99" s="40"/>
      <c r="B99" s="41"/>
      <c r="C99" s="206" t="s">
        <v>160</v>
      </c>
      <c r="D99" s="206" t="s">
        <v>129</v>
      </c>
      <c r="E99" s="207" t="s">
        <v>901</v>
      </c>
      <c r="F99" s="208" t="s">
        <v>902</v>
      </c>
      <c r="G99" s="209" t="s">
        <v>483</v>
      </c>
      <c r="H99" s="210">
        <v>1</v>
      </c>
      <c r="I99" s="211"/>
      <c r="J99" s="212">
        <f>ROUND(I99*H99,2)</f>
        <v>0</v>
      </c>
      <c r="K99" s="208" t="s">
        <v>133</v>
      </c>
      <c r="L99" s="46"/>
      <c r="M99" s="213" t="s">
        <v>19</v>
      </c>
      <c r="N99" s="214" t="s">
        <v>46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134</v>
      </c>
      <c r="AT99" s="217" t="s">
        <v>129</v>
      </c>
      <c r="AU99" s="217" t="s">
        <v>84</v>
      </c>
      <c r="AY99" s="19" t="s">
        <v>127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82</v>
      </c>
      <c r="BK99" s="218">
        <f>ROUND(I99*H99,2)</f>
        <v>0</v>
      </c>
      <c r="BL99" s="19" t="s">
        <v>134</v>
      </c>
      <c r="BM99" s="217" t="s">
        <v>903</v>
      </c>
    </row>
    <row r="100" s="2" customFormat="1">
      <c r="A100" s="40"/>
      <c r="B100" s="41"/>
      <c r="C100" s="42"/>
      <c r="D100" s="219" t="s">
        <v>136</v>
      </c>
      <c r="E100" s="42"/>
      <c r="F100" s="220" t="s">
        <v>904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136</v>
      </c>
      <c r="AU100" s="19" t="s">
        <v>84</v>
      </c>
    </row>
    <row r="101" s="12" customFormat="1" ht="22.8" customHeight="1">
      <c r="A101" s="12"/>
      <c r="B101" s="190"/>
      <c r="C101" s="191"/>
      <c r="D101" s="192" t="s">
        <v>74</v>
      </c>
      <c r="E101" s="204" t="s">
        <v>905</v>
      </c>
      <c r="F101" s="204" t="s">
        <v>906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SUM(P102:P105)</f>
        <v>0</v>
      </c>
      <c r="Q101" s="198"/>
      <c r="R101" s="199">
        <f>SUM(R102:R105)</f>
        <v>0</v>
      </c>
      <c r="S101" s="198"/>
      <c r="T101" s="200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154</v>
      </c>
      <c r="AT101" s="202" t="s">
        <v>74</v>
      </c>
      <c r="AU101" s="202" t="s">
        <v>82</v>
      </c>
      <c r="AY101" s="201" t="s">
        <v>127</v>
      </c>
      <c r="BK101" s="203">
        <f>SUM(BK102:BK105)</f>
        <v>0</v>
      </c>
    </row>
    <row r="102" s="2" customFormat="1" ht="16.5" customHeight="1">
      <c r="A102" s="40"/>
      <c r="B102" s="41"/>
      <c r="C102" s="206" t="s">
        <v>163</v>
      </c>
      <c r="D102" s="206" t="s">
        <v>129</v>
      </c>
      <c r="E102" s="207" t="s">
        <v>907</v>
      </c>
      <c r="F102" s="208" t="s">
        <v>908</v>
      </c>
      <c r="G102" s="209" t="s">
        <v>483</v>
      </c>
      <c r="H102" s="210">
        <v>1</v>
      </c>
      <c r="I102" s="211"/>
      <c r="J102" s="212">
        <f>ROUND(I102*H102,2)</f>
        <v>0</v>
      </c>
      <c r="K102" s="208" t="s">
        <v>133</v>
      </c>
      <c r="L102" s="46"/>
      <c r="M102" s="213" t="s">
        <v>19</v>
      </c>
      <c r="N102" s="214" t="s">
        <v>46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134</v>
      </c>
      <c r="AT102" s="217" t="s">
        <v>129</v>
      </c>
      <c r="AU102" s="217" t="s">
        <v>84</v>
      </c>
      <c r="AY102" s="19" t="s">
        <v>127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82</v>
      </c>
      <c r="BK102" s="218">
        <f>ROUND(I102*H102,2)</f>
        <v>0</v>
      </c>
      <c r="BL102" s="19" t="s">
        <v>134</v>
      </c>
      <c r="BM102" s="217" t="s">
        <v>909</v>
      </c>
    </row>
    <row r="103" s="2" customFormat="1">
      <c r="A103" s="40"/>
      <c r="B103" s="41"/>
      <c r="C103" s="42"/>
      <c r="D103" s="219" t="s">
        <v>136</v>
      </c>
      <c r="E103" s="42"/>
      <c r="F103" s="220" t="s">
        <v>910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136</v>
      </c>
      <c r="AU103" s="19" t="s">
        <v>84</v>
      </c>
    </row>
    <row r="104" s="13" customFormat="1">
      <c r="A104" s="13"/>
      <c r="B104" s="224"/>
      <c r="C104" s="225"/>
      <c r="D104" s="226" t="s">
        <v>138</v>
      </c>
      <c r="E104" s="227" t="s">
        <v>19</v>
      </c>
      <c r="F104" s="228" t="s">
        <v>911</v>
      </c>
      <c r="G104" s="225"/>
      <c r="H104" s="229">
        <v>1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138</v>
      </c>
      <c r="AU104" s="235" t="s">
        <v>84</v>
      </c>
      <c r="AV104" s="13" t="s">
        <v>84</v>
      </c>
      <c r="AW104" s="13" t="s">
        <v>37</v>
      </c>
      <c r="AX104" s="13" t="s">
        <v>75</v>
      </c>
      <c r="AY104" s="235" t="s">
        <v>127</v>
      </c>
    </row>
    <row r="105" s="14" customFormat="1">
      <c r="A105" s="14"/>
      <c r="B105" s="236"/>
      <c r="C105" s="237"/>
      <c r="D105" s="226" t="s">
        <v>138</v>
      </c>
      <c r="E105" s="238" t="s">
        <v>19</v>
      </c>
      <c r="F105" s="239" t="s">
        <v>140</v>
      </c>
      <c r="G105" s="237"/>
      <c r="H105" s="240">
        <v>1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138</v>
      </c>
      <c r="AU105" s="246" t="s">
        <v>84</v>
      </c>
      <c r="AV105" s="14" t="s">
        <v>134</v>
      </c>
      <c r="AW105" s="14" t="s">
        <v>37</v>
      </c>
      <c r="AX105" s="14" t="s">
        <v>82</v>
      </c>
      <c r="AY105" s="246" t="s">
        <v>127</v>
      </c>
    </row>
    <row r="106" s="12" customFormat="1" ht="22.8" customHeight="1">
      <c r="A106" s="12"/>
      <c r="B106" s="190"/>
      <c r="C106" s="191"/>
      <c r="D106" s="192" t="s">
        <v>74</v>
      </c>
      <c r="E106" s="204" t="s">
        <v>912</v>
      </c>
      <c r="F106" s="204" t="s">
        <v>913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SUM(P107:P110)</f>
        <v>0</v>
      </c>
      <c r="Q106" s="198"/>
      <c r="R106" s="199">
        <f>SUM(R107:R110)</f>
        <v>0</v>
      </c>
      <c r="S106" s="198"/>
      <c r="T106" s="200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154</v>
      </c>
      <c r="AT106" s="202" t="s">
        <v>74</v>
      </c>
      <c r="AU106" s="202" t="s">
        <v>82</v>
      </c>
      <c r="AY106" s="201" t="s">
        <v>127</v>
      </c>
      <c r="BK106" s="203">
        <f>SUM(BK107:BK110)</f>
        <v>0</v>
      </c>
    </row>
    <row r="107" s="2" customFormat="1" ht="16.5" customHeight="1">
      <c r="A107" s="40"/>
      <c r="B107" s="41"/>
      <c r="C107" s="206" t="s">
        <v>169</v>
      </c>
      <c r="D107" s="206" t="s">
        <v>129</v>
      </c>
      <c r="E107" s="207" t="s">
        <v>914</v>
      </c>
      <c r="F107" s="208" t="s">
        <v>915</v>
      </c>
      <c r="G107" s="209" t="s">
        <v>483</v>
      </c>
      <c r="H107" s="210">
        <v>1</v>
      </c>
      <c r="I107" s="211"/>
      <c r="J107" s="212">
        <f>ROUND(I107*H107,2)</f>
        <v>0</v>
      </c>
      <c r="K107" s="208" t="s">
        <v>133</v>
      </c>
      <c r="L107" s="46"/>
      <c r="M107" s="213" t="s">
        <v>19</v>
      </c>
      <c r="N107" s="214" t="s">
        <v>46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134</v>
      </c>
      <c r="AT107" s="217" t="s">
        <v>129</v>
      </c>
      <c r="AU107" s="217" t="s">
        <v>84</v>
      </c>
      <c r="AY107" s="19" t="s">
        <v>127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82</v>
      </c>
      <c r="BK107" s="218">
        <f>ROUND(I107*H107,2)</f>
        <v>0</v>
      </c>
      <c r="BL107" s="19" t="s">
        <v>134</v>
      </c>
      <c r="BM107" s="217" t="s">
        <v>916</v>
      </c>
    </row>
    <row r="108" s="2" customFormat="1">
      <c r="A108" s="40"/>
      <c r="B108" s="41"/>
      <c r="C108" s="42"/>
      <c r="D108" s="219" t="s">
        <v>136</v>
      </c>
      <c r="E108" s="42"/>
      <c r="F108" s="220" t="s">
        <v>917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136</v>
      </c>
      <c r="AU108" s="19" t="s">
        <v>84</v>
      </c>
    </row>
    <row r="109" s="2" customFormat="1" ht="16.5" customHeight="1">
      <c r="A109" s="40"/>
      <c r="B109" s="41"/>
      <c r="C109" s="206" t="s">
        <v>175</v>
      </c>
      <c r="D109" s="206" t="s">
        <v>129</v>
      </c>
      <c r="E109" s="207" t="s">
        <v>918</v>
      </c>
      <c r="F109" s="208" t="s">
        <v>919</v>
      </c>
      <c r="G109" s="209" t="s">
        <v>483</v>
      </c>
      <c r="H109" s="210">
        <v>1</v>
      </c>
      <c r="I109" s="211"/>
      <c r="J109" s="212">
        <f>ROUND(I109*H109,2)</f>
        <v>0</v>
      </c>
      <c r="K109" s="208" t="s">
        <v>133</v>
      </c>
      <c r="L109" s="46"/>
      <c r="M109" s="213" t="s">
        <v>19</v>
      </c>
      <c r="N109" s="214" t="s">
        <v>46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134</v>
      </c>
      <c r="AT109" s="217" t="s">
        <v>129</v>
      </c>
      <c r="AU109" s="217" t="s">
        <v>84</v>
      </c>
      <c r="AY109" s="19" t="s">
        <v>127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82</v>
      </c>
      <c r="BK109" s="218">
        <f>ROUND(I109*H109,2)</f>
        <v>0</v>
      </c>
      <c r="BL109" s="19" t="s">
        <v>134</v>
      </c>
      <c r="BM109" s="217" t="s">
        <v>920</v>
      </c>
    </row>
    <row r="110" s="2" customFormat="1">
      <c r="A110" s="40"/>
      <c r="B110" s="41"/>
      <c r="C110" s="42"/>
      <c r="D110" s="219" t="s">
        <v>136</v>
      </c>
      <c r="E110" s="42"/>
      <c r="F110" s="220" t="s">
        <v>921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136</v>
      </c>
      <c r="AU110" s="19" t="s">
        <v>84</v>
      </c>
    </row>
    <row r="111" s="12" customFormat="1" ht="22.8" customHeight="1">
      <c r="A111" s="12"/>
      <c r="B111" s="190"/>
      <c r="C111" s="191"/>
      <c r="D111" s="192" t="s">
        <v>74</v>
      </c>
      <c r="E111" s="204" t="s">
        <v>922</v>
      </c>
      <c r="F111" s="204" t="s">
        <v>923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SUM(P112:P115)</f>
        <v>0</v>
      </c>
      <c r="Q111" s="198"/>
      <c r="R111" s="199">
        <f>SUM(R112:R115)</f>
        <v>0</v>
      </c>
      <c r="S111" s="198"/>
      <c r="T111" s="200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154</v>
      </c>
      <c r="AT111" s="202" t="s">
        <v>74</v>
      </c>
      <c r="AU111" s="202" t="s">
        <v>82</v>
      </c>
      <c r="AY111" s="201" t="s">
        <v>127</v>
      </c>
      <c r="BK111" s="203">
        <f>SUM(BK112:BK115)</f>
        <v>0</v>
      </c>
    </row>
    <row r="112" s="2" customFormat="1" ht="16.5" customHeight="1">
      <c r="A112" s="40"/>
      <c r="B112" s="41"/>
      <c r="C112" s="206" t="s">
        <v>181</v>
      </c>
      <c r="D112" s="206" t="s">
        <v>129</v>
      </c>
      <c r="E112" s="207" t="s">
        <v>924</v>
      </c>
      <c r="F112" s="208" t="s">
        <v>925</v>
      </c>
      <c r="G112" s="209" t="s">
        <v>483</v>
      </c>
      <c r="H112" s="210">
        <v>1</v>
      </c>
      <c r="I112" s="211"/>
      <c r="J112" s="212">
        <f>ROUND(I112*H112,2)</f>
        <v>0</v>
      </c>
      <c r="K112" s="208" t="s">
        <v>133</v>
      </c>
      <c r="L112" s="46"/>
      <c r="M112" s="213" t="s">
        <v>19</v>
      </c>
      <c r="N112" s="214" t="s">
        <v>46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134</v>
      </c>
      <c r="AT112" s="217" t="s">
        <v>129</v>
      </c>
      <c r="AU112" s="217" t="s">
        <v>84</v>
      </c>
      <c r="AY112" s="19" t="s">
        <v>127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82</v>
      </c>
      <c r="BK112" s="218">
        <f>ROUND(I112*H112,2)</f>
        <v>0</v>
      </c>
      <c r="BL112" s="19" t="s">
        <v>134</v>
      </c>
      <c r="BM112" s="217" t="s">
        <v>926</v>
      </c>
    </row>
    <row r="113" s="2" customFormat="1">
      <c r="A113" s="40"/>
      <c r="B113" s="41"/>
      <c r="C113" s="42"/>
      <c r="D113" s="219" t="s">
        <v>136</v>
      </c>
      <c r="E113" s="42"/>
      <c r="F113" s="220" t="s">
        <v>927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136</v>
      </c>
      <c r="AU113" s="19" t="s">
        <v>84</v>
      </c>
    </row>
    <row r="114" s="2" customFormat="1" ht="16.5" customHeight="1">
      <c r="A114" s="40"/>
      <c r="B114" s="41"/>
      <c r="C114" s="206" t="s">
        <v>187</v>
      </c>
      <c r="D114" s="206" t="s">
        <v>129</v>
      </c>
      <c r="E114" s="207" t="s">
        <v>928</v>
      </c>
      <c r="F114" s="208" t="s">
        <v>929</v>
      </c>
      <c r="G114" s="209" t="s">
        <v>483</v>
      </c>
      <c r="H114" s="210">
        <v>1</v>
      </c>
      <c r="I114" s="211"/>
      <c r="J114" s="212">
        <f>ROUND(I114*H114,2)</f>
        <v>0</v>
      </c>
      <c r="K114" s="208" t="s">
        <v>133</v>
      </c>
      <c r="L114" s="46"/>
      <c r="M114" s="213" t="s">
        <v>19</v>
      </c>
      <c r="N114" s="214" t="s">
        <v>46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930</v>
      </c>
      <c r="AT114" s="217" t="s">
        <v>129</v>
      </c>
      <c r="AU114" s="217" t="s">
        <v>84</v>
      </c>
      <c r="AY114" s="19" t="s">
        <v>127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82</v>
      </c>
      <c r="BK114" s="218">
        <f>ROUND(I114*H114,2)</f>
        <v>0</v>
      </c>
      <c r="BL114" s="19" t="s">
        <v>930</v>
      </c>
      <c r="BM114" s="217" t="s">
        <v>931</v>
      </c>
    </row>
    <row r="115" s="2" customFormat="1">
      <c r="A115" s="40"/>
      <c r="B115" s="41"/>
      <c r="C115" s="42"/>
      <c r="D115" s="219" t="s">
        <v>136</v>
      </c>
      <c r="E115" s="42"/>
      <c r="F115" s="220" t="s">
        <v>932</v>
      </c>
      <c r="G115" s="42"/>
      <c r="H115" s="42"/>
      <c r="I115" s="221"/>
      <c r="J115" s="42"/>
      <c r="K115" s="42"/>
      <c r="L115" s="46"/>
      <c r="M115" s="270"/>
      <c r="N115" s="271"/>
      <c r="O115" s="272"/>
      <c r="P115" s="272"/>
      <c r="Q115" s="272"/>
      <c r="R115" s="272"/>
      <c r="S115" s="272"/>
      <c r="T115" s="273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136</v>
      </c>
      <c r="AU115" s="19" t="s">
        <v>84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1O1MJiezPIfxX+YXG5UR8dK9JcOhWd98oEqf0i+B5DTv7kxmA0ABqzGz5ciRU6UmGKStquM4kth03mY4+V35VQ==" hashValue="wGwXdO1Iddc8sOaCX3ppt/mm92lWKsHOvzLH/Own1Vorvs9ktqy1TG3cxuxv/2DkNf5Q9sH+tzAuE99uwIifqQ==" algorithmName="SHA-512" password="CC35"/>
  <autoFilter ref="C83:K11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1/012103000"/>
    <hyperlink ref="F92" r:id="rId2" display="https://podminky.urs.cz/item/CS_URS_2025_01/012203000"/>
    <hyperlink ref="F94" r:id="rId3" display="https://podminky.urs.cz/item/CS_URS_2025_01/012303000"/>
    <hyperlink ref="F96" r:id="rId4" display="https://podminky.urs.cz/item/CS_URS_2025_01/013254000"/>
    <hyperlink ref="F98" r:id="rId5" display="https://podminky.urs.cz/item/CS_URS_2025_01/013274000"/>
    <hyperlink ref="F100" r:id="rId6" display="https://podminky.urs.cz/item/CS_URS_2025_01/013284000"/>
    <hyperlink ref="F103" r:id="rId7" display="https://podminky.urs.cz/item/CS_URS_2025_01/034503000"/>
    <hyperlink ref="F108" r:id="rId8" display="https://podminky.urs.cz/item/CS_URS_2025_01/043154000"/>
    <hyperlink ref="F110" r:id="rId9" display="https://podminky.urs.cz/item/CS_URS_2025_01/045002000"/>
    <hyperlink ref="F113" r:id="rId10" display="https://podminky.urs.cz/item/CS_URS_2025_01/072103022"/>
    <hyperlink ref="F115" r:id="rId11" display="https://podminky.urs.cz/item/CS_URS_2025_01/072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Zastávky Zahradníčkova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873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ROUND((SUM(BE83:BE93)),  2)</f>
        <v>0</v>
      </c>
      <c r="G33" s="40"/>
      <c r="H33" s="40"/>
      <c r="I33" s="150">
        <v>0.20999999999999999</v>
      </c>
      <c r="J33" s="149">
        <f>ROUND(((SUM(BE83:BE93))*I33),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ROUND((SUM(BF83:BF93)),  2)</f>
        <v>0</v>
      </c>
      <c r="G34" s="40"/>
      <c r="H34" s="40"/>
      <c r="I34" s="150">
        <v>0.12</v>
      </c>
      <c r="J34" s="149">
        <f>ROUND(((SUM(BF83:BF93))*I34),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ROUND((SUM(BG83:BG93)),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ROUND((SUM(BH83:BH93)),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ROUND((SUM(BI83:BI93)),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Zastávky Zahradníčkova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25. 5. 2025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Městská část Praha 5, Nám. 14 října č.4, Praha 5</v>
      </c>
      <c r="G54" s="42"/>
      <c r="H54" s="42"/>
      <c r="I54" s="34" t="s">
        <v>33</v>
      </c>
      <c r="J54" s="38" t="str">
        <f>E21</f>
        <v>Ing. Michal David, Nežárská 616, Praha 9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873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875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933</v>
      </c>
      <c r="E62" s="176"/>
      <c r="F62" s="176"/>
      <c r="G62" s="176"/>
      <c r="H62" s="176"/>
      <c r="I62" s="176"/>
      <c r="J62" s="177">
        <f>J88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877</v>
      </c>
      <c r="E63" s="176"/>
      <c r="F63" s="176"/>
      <c r="G63" s="176"/>
      <c r="H63" s="176"/>
      <c r="I63" s="176"/>
      <c r="J63" s="177">
        <f>J91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112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Zastávky Zahradníčkova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92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VRN - Vedlejší rozpočtové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25. 5. 2025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05" customHeight="1">
      <c r="A79" s="40"/>
      <c r="B79" s="41"/>
      <c r="C79" s="34" t="s">
        <v>25</v>
      </c>
      <c r="D79" s="42"/>
      <c r="E79" s="42"/>
      <c r="F79" s="29" t="str">
        <f>E15</f>
        <v>Městská část Praha 5, Nám. 14 října č.4, Praha 5</v>
      </c>
      <c r="G79" s="42"/>
      <c r="H79" s="42"/>
      <c r="I79" s="34" t="s">
        <v>33</v>
      </c>
      <c r="J79" s="38" t="str">
        <f>E21</f>
        <v>Ing. Michal David, Nežárská 616, Praha 9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38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113</v>
      </c>
      <c r="D82" s="182" t="s">
        <v>60</v>
      </c>
      <c r="E82" s="182" t="s">
        <v>56</v>
      </c>
      <c r="F82" s="182" t="s">
        <v>57</v>
      </c>
      <c r="G82" s="182" t="s">
        <v>114</v>
      </c>
      <c r="H82" s="182" t="s">
        <v>115</v>
      </c>
      <c r="I82" s="182" t="s">
        <v>116</v>
      </c>
      <c r="J82" s="182" t="s">
        <v>96</v>
      </c>
      <c r="K82" s="183" t="s">
        <v>117</v>
      </c>
      <c r="L82" s="184"/>
      <c r="M82" s="94" t="s">
        <v>19</v>
      </c>
      <c r="N82" s="95" t="s">
        <v>45</v>
      </c>
      <c r="O82" s="95" t="s">
        <v>118</v>
      </c>
      <c r="P82" s="95" t="s">
        <v>119</v>
      </c>
      <c r="Q82" s="95" t="s">
        <v>120</v>
      </c>
      <c r="R82" s="95" t="s">
        <v>121</v>
      </c>
      <c r="S82" s="95" t="s">
        <v>122</v>
      </c>
      <c r="T82" s="96" t="s">
        <v>123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124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74</v>
      </c>
      <c r="AU83" s="19" t="s">
        <v>97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74</v>
      </c>
      <c r="E84" s="193" t="s">
        <v>88</v>
      </c>
      <c r="F84" s="193" t="s">
        <v>89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P85+P88+P91</f>
        <v>0</v>
      </c>
      <c r="Q84" s="198"/>
      <c r="R84" s="199">
        <f>R85+R88+R91</f>
        <v>0</v>
      </c>
      <c r="S84" s="198"/>
      <c r="T84" s="200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154</v>
      </c>
      <c r="AT84" s="202" t="s">
        <v>74</v>
      </c>
      <c r="AU84" s="202" t="s">
        <v>75</v>
      </c>
      <c r="AY84" s="201" t="s">
        <v>127</v>
      </c>
      <c r="BK84" s="203">
        <f>BK85+BK88+BK91</f>
        <v>0</v>
      </c>
    </row>
    <row r="85" s="12" customFormat="1" ht="22.8" customHeight="1">
      <c r="A85" s="12"/>
      <c r="B85" s="190"/>
      <c r="C85" s="191"/>
      <c r="D85" s="192" t="s">
        <v>74</v>
      </c>
      <c r="E85" s="204" t="s">
        <v>905</v>
      </c>
      <c r="F85" s="204" t="s">
        <v>906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SUM(P86:P87)</f>
        <v>0</v>
      </c>
      <c r="Q85" s="198"/>
      <c r="R85" s="199">
        <f>SUM(R86:R87)</f>
        <v>0</v>
      </c>
      <c r="S85" s="198"/>
      <c r="T85" s="200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154</v>
      </c>
      <c r="AT85" s="202" t="s">
        <v>74</v>
      </c>
      <c r="AU85" s="202" t="s">
        <v>82</v>
      </c>
      <c r="AY85" s="201" t="s">
        <v>127</v>
      </c>
      <c r="BK85" s="203">
        <f>SUM(BK86:BK87)</f>
        <v>0</v>
      </c>
    </row>
    <row r="86" s="2" customFormat="1" ht="16.5" customHeight="1">
      <c r="A86" s="40"/>
      <c r="B86" s="41"/>
      <c r="C86" s="206" t="s">
        <v>82</v>
      </c>
      <c r="D86" s="206" t="s">
        <v>129</v>
      </c>
      <c r="E86" s="207" t="s">
        <v>934</v>
      </c>
      <c r="F86" s="208" t="s">
        <v>906</v>
      </c>
      <c r="G86" s="209" t="s">
        <v>483</v>
      </c>
      <c r="H86" s="210">
        <v>1</v>
      </c>
      <c r="I86" s="211"/>
      <c r="J86" s="212">
        <f>ROUND(I86*H86,2)</f>
        <v>0</v>
      </c>
      <c r="K86" s="208" t="s">
        <v>133</v>
      </c>
      <c r="L86" s="46"/>
      <c r="M86" s="213" t="s">
        <v>19</v>
      </c>
      <c r="N86" s="214" t="s">
        <v>46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134</v>
      </c>
      <c r="AT86" s="217" t="s">
        <v>129</v>
      </c>
      <c r="AU86" s="217" t="s">
        <v>84</v>
      </c>
      <c r="AY86" s="19" t="s">
        <v>127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82</v>
      </c>
      <c r="BK86" s="218">
        <f>ROUND(I86*H86,2)</f>
        <v>0</v>
      </c>
      <c r="BL86" s="19" t="s">
        <v>134</v>
      </c>
      <c r="BM86" s="217" t="s">
        <v>935</v>
      </c>
    </row>
    <row r="87" s="2" customFormat="1">
      <c r="A87" s="40"/>
      <c r="B87" s="41"/>
      <c r="C87" s="42"/>
      <c r="D87" s="219" t="s">
        <v>136</v>
      </c>
      <c r="E87" s="42"/>
      <c r="F87" s="220" t="s">
        <v>936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136</v>
      </c>
      <c r="AU87" s="19" t="s">
        <v>84</v>
      </c>
    </row>
    <row r="88" s="12" customFormat="1" ht="22.8" customHeight="1">
      <c r="A88" s="12"/>
      <c r="B88" s="190"/>
      <c r="C88" s="191"/>
      <c r="D88" s="192" t="s">
        <v>74</v>
      </c>
      <c r="E88" s="204" t="s">
        <v>937</v>
      </c>
      <c r="F88" s="204" t="s">
        <v>938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SUM(P89:P90)</f>
        <v>0</v>
      </c>
      <c r="Q88" s="198"/>
      <c r="R88" s="199">
        <f>SUM(R89:R90)</f>
        <v>0</v>
      </c>
      <c r="S88" s="198"/>
      <c r="T88" s="200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154</v>
      </c>
      <c r="AT88" s="202" t="s">
        <v>74</v>
      </c>
      <c r="AU88" s="202" t="s">
        <v>82</v>
      </c>
      <c r="AY88" s="201" t="s">
        <v>127</v>
      </c>
      <c r="BK88" s="203">
        <f>SUM(BK89:BK90)</f>
        <v>0</v>
      </c>
    </row>
    <row r="89" s="2" customFormat="1" ht="16.5" customHeight="1">
      <c r="A89" s="40"/>
      <c r="B89" s="41"/>
      <c r="C89" s="206" t="s">
        <v>84</v>
      </c>
      <c r="D89" s="206" t="s">
        <v>129</v>
      </c>
      <c r="E89" s="207" t="s">
        <v>939</v>
      </c>
      <c r="F89" s="208" t="s">
        <v>938</v>
      </c>
      <c r="G89" s="209" t="s">
        <v>483</v>
      </c>
      <c r="H89" s="210">
        <v>1</v>
      </c>
      <c r="I89" s="211"/>
      <c r="J89" s="212">
        <f>ROUND(I89*H89,2)</f>
        <v>0</v>
      </c>
      <c r="K89" s="208" t="s">
        <v>133</v>
      </c>
      <c r="L89" s="46"/>
      <c r="M89" s="213" t="s">
        <v>19</v>
      </c>
      <c r="N89" s="214" t="s">
        <v>46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134</v>
      </c>
      <c r="AT89" s="217" t="s">
        <v>129</v>
      </c>
      <c r="AU89" s="217" t="s">
        <v>84</v>
      </c>
      <c r="AY89" s="19" t="s">
        <v>127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82</v>
      </c>
      <c r="BK89" s="218">
        <f>ROUND(I89*H89,2)</f>
        <v>0</v>
      </c>
      <c r="BL89" s="19" t="s">
        <v>134</v>
      </c>
      <c r="BM89" s="217" t="s">
        <v>940</v>
      </c>
    </row>
    <row r="90" s="2" customFormat="1">
      <c r="A90" s="40"/>
      <c r="B90" s="41"/>
      <c r="C90" s="42"/>
      <c r="D90" s="219" t="s">
        <v>136</v>
      </c>
      <c r="E90" s="42"/>
      <c r="F90" s="220" t="s">
        <v>941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136</v>
      </c>
      <c r="AU90" s="19" t="s">
        <v>84</v>
      </c>
    </row>
    <row r="91" s="12" customFormat="1" ht="22.8" customHeight="1">
      <c r="A91" s="12"/>
      <c r="B91" s="190"/>
      <c r="C91" s="191"/>
      <c r="D91" s="192" t="s">
        <v>74</v>
      </c>
      <c r="E91" s="204" t="s">
        <v>922</v>
      </c>
      <c r="F91" s="204" t="s">
        <v>923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SUM(P92:P93)</f>
        <v>0</v>
      </c>
      <c r="Q91" s="198"/>
      <c r="R91" s="199">
        <f>SUM(R92:R93)</f>
        <v>0</v>
      </c>
      <c r="S91" s="198"/>
      <c r="T91" s="200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154</v>
      </c>
      <c r="AT91" s="202" t="s">
        <v>74</v>
      </c>
      <c r="AU91" s="202" t="s">
        <v>82</v>
      </c>
      <c r="AY91" s="201" t="s">
        <v>127</v>
      </c>
      <c r="BK91" s="203">
        <f>SUM(BK92:BK93)</f>
        <v>0</v>
      </c>
    </row>
    <row r="92" s="2" customFormat="1" ht="16.5" customHeight="1">
      <c r="A92" s="40"/>
      <c r="B92" s="41"/>
      <c r="C92" s="206" t="s">
        <v>146</v>
      </c>
      <c r="D92" s="206" t="s">
        <v>129</v>
      </c>
      <c r="E92" s="207" t="s">
        <v>942</v>
      </c>
      <c r="F92" s="208" t="s">
        <v>923</v>
      </c>
      <c r="G92" s="209" t="s">
        <v>483</v>
      </c>
      <c r="H92" s="210">
        <v>1</v>
      </c>
      <c r="I92" s="211"/>
      <c r="J92" s="212">
        <f>ROUND(I92*H92,2)</f>
        <v>0</v>
      </c>
      <c r="K92" s="208" t="s">
        <v>133</v>
      </c>
      <c r="L92" s="46"/>
      <c r="M92" s="213" t="s">
        <v>19</v>
      </c>
      <c r="N92" s="214" t="s">
        <v>46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134</v>
      </c>
      <c r="AT92" s="217" t="s">
        <v>129</v>
      </c>
      <c r="AU92" s="217" t="s">
        <v>84</v>
      </c>
      <c r="AY92" s="19" t="s">
        <v>127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82</v>
      </c>
      <c r="BK92" s="218">
        <f>ROUND(I92*H92,2)</f>
        <v>0</v>
      </c>
      <c r="BL92" s="19" t="s">
        <v>134</v>
      </c>
      <c r="BM92" s="217" t="s">
        <v>943</v>
      </c>
    </row>
    <row r="93" s="2" customFormat="1">
      <c r="A93" s="40"/>
      <c r="B93" s="41"/>
      <c r="C93" s="42"/>
      <c r="D93" s="219" t="s">
        <v>136</v>
      </c>
      <c r="E93" s="42"/>
      <c r="F93" s="220" t="s">
        <v>944</v>
      </c>
      <c r="G93" s="42"/>
      <c r="H93" s="42"/>
      <c r="I93" s="221"/>
      <c r="J93" s="42"/>
      <c r="K93" s="42"/>
      <c r="L93" s="46"/>
      <c r="M93" s="270"/>
      <c r="N93" s="271"/>
      <c r="O93" s="272"/>
      <c r="P93" s="272"/>
      <c r="Q93" s="272"/>
      <c r="R93" s="272"/>
      <c r="S93" s="272"/>
      <c r="T93" s="273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136</v>
      </c>
      <c r="AU93" s="19" t="s">
        <v>84</v>
      </c>
    </row>
    <row r="94" s="2" customFormat="1" ht="6.96" customHeight="1">
      <c r="A94" s="40"/>
      <c r="B94" s="61"/>
      <c r="C94" s="62"/>
      <c r="D94" s="62"/>
      <c r="E94" s="62"/>
      <c r="F94" s="62"/>
      <c r="G94" s="62"/>
      <c r="H94" s="62"/>
      <c r="I94" s="62"/>
      <c r="J94" s="62"/>
      <c r="K94" s="62"/>
      <c r="L94" s="46"/>
      <c r="M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</sheetData>
  <sheetProtection sheet="1" autoFilter="0" formatColumns="0" formatRows="0" objects="1" scenarios="1" spinCount="100000" saltValue="ra2114Qh3TOIWSkHc0hBtBvKXCmbT1M0K6mPzjzr2zmnv0IDqgks/SeAm5+A3GF0mZsJKa6mK8uzTSemKA1W/A==" hashValue="DwWIHxU96TXbc0TDJ7y1obwU7+VYU1uKR0vQiNTsTVbW51D6CFMEOKf50BTetTp/d2T9YBAcYWy6A5XG8vhveA==" algorithmName="SHA-512" password="CC35"/>
  <autoFilter ref="C82:K9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1/030001000"/>
    <hyperlink ref="F90" r:id="rId2" display="https://podminky.urs.cz/item/CS_URS_2025_01/060001000"/>
    <hyperlink ref="F93" r:id="rId3" display="https://podminky.urs.cz/item/CS_URS_2025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945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946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947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948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949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950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951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952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953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954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955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81</v>
      </c>
      <c r="F18" s="285" t="s">
        <v>956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957</v>
      </c>
      <c r="F19" s="285" t="s">
        <v>958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959</v>
      </c>
      <c r="F20" s="285" t="s">
        <v>960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961</v>
      </c>
      <c r="F21" s="285" t="s">
        <v>962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963</v>
      </c>
      <c r="F22" s="285" t="s">
        <v>964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965</v>
      </c>
      <c r="F23" s="285" t="s">
        <v>966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967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968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969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970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971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972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973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974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975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113</v>
      </c>
      <c r="F36" s="285"/>
      <c r="G36" s="285" t="s">
        <v>976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977</v>
      </c>
      <c r="F37" s="285"/>
      <c r="G37" s="285" t="s">
        <v>978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56</v>
      </c>
      <c r="F38" s="285"/>
      <c r="G38" s="285" t="s">
        <v>979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57</v>
      </c>
      <c r="F39" s="285"/>
      <c r="G39" s="285" t="s">
        <v>980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114</v>
      </c>
      <c r="F40" s="285"/>
      <c r="G40" s="285" t="s">
        <v>981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115</v>
      </c>
      <c r="F41" s="285"/>
      <c r="G41" s="285" t="s">
        <v>982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983</v>
      </c>
      <c r="F42" s="285"/>
      <c r="G42" s="285" t="s">
        <v>984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985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986</v>
      </c>
      <c r="F44" s="285"/>
      <c r="G44" s="285" t="s">
        <v>987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117</v>
      </c>
      <c r="F45" s="285"/>
      <c r="G45" s="285" t="s">
        <v>988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989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990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991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992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993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994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995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996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997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998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999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1000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1001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1002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1003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1004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1005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1006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1007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1008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1009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1010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1011</v>
      </c>
      <c r="D76" s="303"/>
      <c r="E76" s="303"/>
      <c r="F76" s="303" t="s">
        <v>1012</v>
      </c>
      <c r="G76" s="304"/>
      <c r="H76" s="303" t="s">
        <v>57</v>
      </c>
      <c r="I76" s="303" t="s">
        <v>60</v>
      </c>
      <c r="J76" s="303" t="s">
        <v>1013</v>
      </c>
      <c r="K76" s="302"/>
    </row>
    <row r="77" s="1" customFormat="1" ht="17.25" customHeight="1">
      <c r="B77" s="300"/>
      <c r="C77" s="305" t="s">
        <v>1014</v>
      </c>
      <c r="D77" s="305"/>
      <c r="E77" s="305"/>
      <c r="F77" s="306" t="s">
        <v>1015</v>
      </c>
      <c r="G77" s="307"/>
      <c r="H77" s="305"/>
      <c r="I77" s="305"/>
      <c r="J77" s="305" t="s">
        <v>1016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56</v>
      </c>
      <c r="D79" s="310"/>
      <c r="E79" s="310"/>
      <c r="F79" s="311" t="s">
        <v>1017</v>
      </c>
      <c r="G79" s="312"/>
      <c r="H79" s="288" t="s">
        <v>1018</v>
      </c>
      <c r="I79" s="288" t="s">
        <v>1019</v>
      </c>
      <c r="J79" s="288">
        <v>20</v>
      </c>
      <c r="K79" s="302"/>
    </row>
    <row r="80" s="1" customFormat="1" ht="15" customHeight="1">
      <c r="B80" s="300"/>
      <c r="C80" s="288" t="s">
        <v>1020</v>
      </c>
      <c r="D80" s="288"/>
      <c r="E80" s="288"/>
      <c r="F80" s="311" t="s">
        <v>1017</v>
      </c>
      <c r="G80" s="312"/>
      <c r="H80" s="288" t="s">
        <v>1021</v>
      </c>
      <c r="I80" s="288" t="s">
        <v>1019</v>
      </c>
      <c r="J80" s="288">
        <v>120</v>
      </c>
      <c r="K80" s="302"/>
    </row>
    <row r="81" s="1" customFormat="1" ht="15" customHeight="1">
      <c r="B81" s="313"/>
      <c r="C81" s="288" t="s">
        <v>1022</v>
      </c>
      <c r="D81" s="288"/>
      <c r="E81" s="288"/>
      <c r="F81" s="311" t="s">
        <v>1023</v>
      </c>
      <c r="G81" s="312"/>
      <c r="H81" s="288" t="s">
        <v>1024</v>
      </c>
      <c r="I81" s="288" t="s">
        <v>1019</v>
      </c>
      <c r="J81" s="288">
        <v>50</v>
      </c>
      <c r="K81" s="302"/>
    </row>
    <row r="82" s="1" customFormat="1" ht="15" customHeight="1">
      <c r="B82" s="313"/>
      <c r="C82" s="288" t="s">
        <v>1025</v>
      </c>
      <c r="D82" s="288"/>
      <c r="E82" s="288"/>
      <c r="F82" s="311" t="s">
        <v>1017</v>
      </c>
      <c r="G82" s="312"/>
      <c r="H82" s="288" t="s">
        <v>1026</v>
      </c>
      <c r="I82" s="288" t="s">
        <v>1027</v>
      </c>
      <c r="J82" s="288"/>
      <c r="K82" s="302"/>
    </row>
    <row r="83" s="1" customFormat="1" ht="15" customHeight="1">
      <c r="B83" s="313"/>
      <c r="C83" s="314" t="s">
        <v>1028</v>
      </c>
      <c r="D83" s="314"/>
      <c r="E83" s="314"/>
      <c r="F83" s="315" t="s">
        <v>1023</v>
      </c>
      <c r="G83" s="314"/>
      <c r="H83" s="314" t="s">
        <v>1029</v>
      </c>
      <c r="I83" s="314" t="s">
        <v>1019</v>
      </c>
      <c r="J83" s="314">
        <v>15</v>
      </c>
      <c r="K83" s="302"/>
    </row>
    <row r="84" s="1" customFormat="1" ht="15" customHeight="1">
      <c r="B84" s="313"/>
      <c r="C84" s="314" t="s">
        <v>1030</v>
      </c>
      <c r="D84" s="314"/>
      <c r="E84" s="314"/>
      <c r="F84" s="315" t="s">
        <v>1023</v>
      </c>
      <c r="G84" s="314"/>
      <c r="H84" s="314" t="s">
        <v>1031</v>
      </c>
      <c r="I84" s="314" t="s">
        <v>1019</v>
      </c>
      <c r="J84" s="314">
        <v>15</v>
      </c>
      <c r="K84" s="302"/>
    </row>
    <row r="85" s="1" customFormat="1" ht="15" customHeight="1">
      <c r="B85" s="313"/>
      <c r="C85" s="314" t="s">
        <v>1032</v>
      </c>
      <c r="D85" s="314"/>
      <c r="E85" s="314"/>
      <c r="F85" s="315" t="s">
        <v>1023</v>
      </c>
      <c r="G85" s="314"/>
      <c r="H85" s="314" t="s">
        <v>1033</v>
      </c>
      <c r="I85" s="314" t="s">
        <v>1019</v>
      </c>
      <c r="J85" s="314">
        <v>20</v>
      </c>
      <c r="K85" s="302"/>
    </row>
    <row r="86" s="1" customFormat="1" ht="15" customHeight="1">
      <c r="B86" s="313"/>
      <c r="C86" s="314" t="s">
        <v>1034</v>
      </c>
      <c r="D86" s="314"/>
      <c r="E86" s="314"/>
      <c r="F86" s="315" t="s">
        <v>1023</v>
      </c>
      <c r="G86" s="314"/>
      <c r="H86" s="314" t="s">
        <v>1035</v>
      </c>
      <c r="I86" s="314" t="s">
        <v>1019</v>
      </c>
      <c r="J86" s="314">
        <v>20</v>
      </c>
      <c r="K86" s="302"/>
    </row>
    <row r="87" s="1" customFormat="1" ht="15" customHeight="1">
      <c r="B87" s="313"/>
      <c r="C87" s="288" t="s">
        <v>1036</v>
      </c>
      <c r="D87" s="288"/>
      <c r="E87" s="288"/>
      <c r="F87" s="311" t="s">
        <v>1023</v>
      </c>
      <c r="G87" s="312"/>
      <c r="H87" s="288" t="s">
        <v>1037</v>
      </c>
      <c r="I87" s="288" t="s">
        <v>1019</v>
      </c>
      <c r="J87" s="288">
        <v>50</v>
      </c>
      <c r="K87" s="302"/>
    </row>
    <row r="88" s="1" customFormat="1" ht="15" customHeight="1">
      <c r="B88" s="313"/>
      <c r="C88" s="288" t="s">
        <v>1038</v>
      </c>
      <c r="D88" s="288"/>
      <c r="E88" s="288"/>
      <c r="F88" s="311" t="s">
        <v>1023</v>
      </c>
      <c r="G88" s="312"/>
      <c r="H88" s="288" t="s">
        <v>1039</v>
      </c>
      <c r="I88" s="288" t="s">
        <v>1019</v>
      </c>
      <c r="J88" s="288">
        <v>20</v>
      </c>
      <c r="K88" s="302"/>
    </row>
    <row r="89" s="1" customFormat="1" ht="15" customHeight="1">
      <c r="B89" s="313"/>
      <c r="C89" s="288" t="s">
        <v>1040</v>
      </c>
      <c r="D89" s="288"/>
      <c r="E89" s="288"/>
      <c r="F89" s="311" t="s">
        <v>1023</v>
      </c>
      <c r="G89" s="312"/>
      <c r="H89" s="288" t="s">
        <v>1041</v>
      </c>
      <c r="I89" s="288" t="s">
        <v>1019</v>
      </c>
      <c r="J89" s="288">
        <v>20</v>
      </c>
      <c r="K89" s="302"/>
    </row>
    <row r="90" s="1" customFormat="1" ht="15" customHeight="1">
      <c r="B90" s="313"/>
      <c r="C90" s="288" t="s">
        <v>1042</v>
      </c>
      <c r="D90" s="288"/>
      <c r="E90" s="288"/>
      <c r="F90" s="311" t="s">
        <v>1023</v>
      </c>
      <c r="G90" s="312"/>
      <c r="H90" s="288" t="s">
        <v>1043</v>
      </c>
      <c r="I90" s="288" t="s">
        <v>1019</v>
      </c>
      <c r="J90" s="288">
        <v>50</v>
      </c>
      <c r="K90" s="302"/>
    </row>
    <row r="91" s="1" customFormat="1" ht="15" customHeight="1">
      <c r="B91" s="313"/>
      <c r="C91" s="288" t="s">
        <v>1044</v>
      </c>
      <c r="D91" s="288"/>
      <c r="E91" s="288"/>
      <c r="F91" s="311" t="s">
        <v>1023</v>
      </c>
      <c r="G91" s="312"/>
      <c r="H91" s="288" t="s">
        <v>1044</v>
      </c>
      <c r="I91" s="288" t="s">
        <v>1019</v>
      </c>
      <c r="J91" s="288">
        <v>50</v>
      </c>
      <c r="K91" s="302"/>
    </row>
    <row r="92" s="1" customFormat="1" ht="15" customHeight="1">
      <c r="B92" s="313"/>
      <c r="C92" s="288" t="s">
        <v>1045</v>
      </c>
      <c r="D92" s="288"/>
      <c r="E92" s="288"/>
      <c r="F92" s="311" t="s">
        <v>1023</v>
      </c>
      <c r="G92" s="312"/>
      <c r="H92" s="288" t="s">
        <v>1046</v>
      </c>
      <c r="I92" s="288" t="s">
        <v>1019</v>
      </c>
      <c r="J92" s="288">
        <v>255</v>
      </c>
      <c r="K92" s="302"/>
    </row>
    <row r="93" s="1" customFormat="1" ht="15" customHeight="1">
      <c r="B93" s="313"/>
      <c r="C93" s="288" t="s">
        <v>1047</v>
      </c>
      <c r="D93" s="288"/>
      <c r="E93" s="288"/>
      <c r="F93" s="311" t="s">
        <v>1017</v>
      </c>
      <c r="G93" s="312"/>
      <c r="H93" s="288" t="s">
        <v>1048</v>
      </c>
      <c r="I93" s="288" t="s">
        <v>1049</v>
      </c>
      <c r="J93" s="288"/>
      <c r="K93" s="302"/>
    </row>
    <row r="94" s="1" customFormat="1" ht="15" customHeight="1">
      <c r="B94" s="313"/>
      <c r="C94" s="288" t="s">
        <v>1050</v>
      </c>
      <c r="D94" s="288"/>
      <c r="E94" s="288"/>
      <c r="F94" s="311" t="s">
        <v>1017</v>
      </c>
      <c r="G94" s="312"/>
      <c r="H94" s="288" t="s">
        <v>1051</v>
      </c>
      <c r="I94" s="288" t="s">
        <v>1052</v>
      </c>
      <c r="J94" s="288"/>
      <c r="K94" s="302"/>
    </row>
    <row r="95" s="1" customFormat="1" ht="15" customHeight="1">
      <c r="B95" s="313"/>
      <c r="C95" s="288" t="s">
        <v>1053</v>
      </c>
      <c r="D95" s="288"/>
      <c r="E95" s="288"/>
      <c r="F95" s="311" t="s">
        <v>1017</v>
      </c>
      <c r="G95" s="312"/>
      <c r="H95" s="288" t="s">
        <v>1053</v>
      </c>
      <c r="I95" s="288" t="s">
        <v>1052</v>
      </c>
      <c r="J95" s="288"/>
      <c r="K95" s="302"/>
    </row>
    <row r="96" s="1" customFormat="1" ht="15" customHeight="1">
      <c r="B96" s="313"/>
      <c r="C96" s="288" t="s">
        <v>41</v>
      </c>
      <c r="D96" s="288"/>
      <c r="E96" s="288"/>
      <c r="F96" s="311" t="s">
        <v>1017</v>
      </c>
      <c r="G96" s="312"/>
      <c r="H96" s="288" t="s">
        <v>1054</v>
      </c>
      <c r="I96" s="288" t="s">
        <v>1052</v>
      </c>
      <c r="J96" s="288"/>
      <c r="K96" s="302"/>
    </row>
    <row r="97" s="1" customFormat="1" ht="15" customHeight="1">
      <c r="B97" s="313"/>
      <c r="C97" s="288" t="s">
        <v>51</v>
      </c>
      <c r="D97" s="288"/>
      <c r="E97" s="288"/>
      <c r="F97" s="311" t="s">
        <v>1017</v>
      </c>
      <c r="G97" s="312"/>
      <c r="H97" s="288" t="s">
        <v>1055</v>
      </c>
      <c r="I97" s="288" t="s">
        <v>1052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1056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1011</v>
      </c>
      <c r="D103" s="303"/>
      <c r="E103" s="303"/>
      <c r="F103" s="303" t="s">
        <v>1012</v>
      </c>
      <c r="G103" s="304"/>
      <c r="H103" s="303" t="s">
        <v>57</v>
      </c>
      <c r="I103" s="303" t="s">
        <v>60</v>
      </c>
      <c r="J103" s="303" t="s">
        <v>1013</v>
      </c>
      <c r="K103" s="302"/>
    </row>
    <row r="104" s="1" customFormat="1" ht="17.25" customHeight="1">
      <c r="B104" s="300"/>
      <c r="C104" s="305" t="s">
        <v>1014</v>
      </c>
      <c r="D104" s="305"/>
      <c r="E104" s="305"/>
      <c r="F104" s="306" t="s">
        <v>1015</v>
      </c>
      <c r="G104" s="307"/>
      <c r="H104" s="305"/>
      <c r="I104" s="305"/>
      <c r="J104" s="305" t="s">
        <v>1016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56</v>
      </c>
      <c r="D106" s="310"/>
      <c r="E106" s="310"/>
      <c r="F106" s="311" t="s">
        <v>1017</v>
      </c>
      <c r="G106" s="288"/>
      <c r="H106" s="288" t="s">
        <v>1057</v>
      </c>
      <c r="I106" s="288" t="s">
        <v>1019</v>
      </c>
      <c r="J106" s="288">
        <v>20</v>
      </c>
      <c r="K106" s="302"/>
    </row>
    <row r="107" s="1" customFormat="1" ht="15" customHeight="1">
      <c r="B107" s="300"/>
      <c r="C107" s="288" t="s">
        <v>1020</v>
      </c>
      <c r="D107" s="288"/>
      <c r="E107" s="288"/>
      <c r="F107" s="311" t="s">
        <v>1017</v>
      </c>
      <c r="G107" s="288"/>
      <c r="H107" s="288" t="s">
        <v>1057</v>
      </c>
      <c r="I107" s="288" t="s">
        <v>1019</v>
      </c>
      <c r="J107" s="288">
        <v>120</v>
      </c>
      <c r="K107" s="302"/>
    </row>
    <row r="108" s="1" customFormat="1" ht="15" customHeight="1">
      <c r="B108" s="313"/>
      <c r="C108" s="288" t="s">
        <v>1022</v>
      </c>
      <c r="D108" s="288"/>
      <c r="E108" s="288"/>
      <c r="F108" s="311" t="s">
        <v>1023</v>
      </c>
      <c r="G108" s="288"/>
      <c r="H108" s="288" t="s">
        <v>1057</v>
      </c>
      <c r="I108" s="288" t="s">
        <v>1019</v>
      </c>
      <c r="J108" s="288">
        <v>50</v>
      </c>
      <c r="K108" s="302"/>
    </row>
    <row r="109" s="1" customFormat="1" ht="15" customHeight="1">
      <c r="B109" s="313"/>
      <c r="C109" s="288" t="s">
        <v>1025</v>
      </c>
      <c r="D109" s="288"/>
      <c r="E109" s="288"/>
      <c r="F109" s="311" t="s">
        <v>1017</v>
      </c>
      <c r="G109" s="288"/>
      <c r="H109" s="288" t="s">
        <v>1057</v>
      </c>
      <c r="I109" s="288" t="s">
        <v>1027</v>
      </c>
      <c r="J109" s="288"/>
      <c r="K109" s="302"/>
    </row>
    <row r="110" s="1" customFormat="1" ht="15" customHeight="1">
      <c r="B110" s="313"/>
      <c r="C110" s="288" t="s">
        <v>1036</v>
      </c>
      <c r="D110" s="288"/>
      <c r="E110" s="288"/>
      <c r="F110" s="311" t="s">
        <v>1023</v>
      </c>
      <c r="G110" s="288"/>
      <c r="H110" s="288" t="s">
        <v>1057</v>
      </c>
      <c r="I110" s="288" t="s">
        <v>1019</v>
      </c>
      <c r="J110" s="288">
        <v>50</v>
      </c>
      <c r="K110" s="302"/>
    </row>
    <row r="111" s="1" customFormat="1" ht="15" customHeight="1">
      <c r="B111" s="313"/>
      <c r="C111" s="288" t="s">
        <v>1044</v>
      </c>
      <c r="D111" s="288"/>
      <c r="E111" s="288"/>
      <c r="F111" s="311" t="s">
        <v>1023</v>
      </c>
      <c r="G111" s="288"/>
      <c r="H111" s="288" t="s">
        <v>1057</v>
      </c>
      <c r="I111" s="288" t="s">
        <v>1019</v>
      </c>
      <c r="J111" s="288">
        <v>50</v>
      </c>
      <c r="K111" s="302"/>
    </row>
    <row r="112" s="1" customFormat="1" ht="15" customHeight="1">
      <c r="B112" s="313"/>
      <c r="C112" s="288" t="s">
        <v>1042</v>
      </c>
      <c r="D112" s="288"/>
      <c r="E112" s="288"/>
      <c r="F112" s="311" t="s">
        <v>1023</v>
      </c>
      <c r="G112" s="288"/>
      <c r="H112" s="288" t="s">
        <v>1057</v>
      </c>
      <c r="I112" s="288" t="s">
        <v>1019</v>
      </c>
      <c r="J112" s="288">
        <v>50</v>
      </c>
      <c r="K112" s="302"/>
    </row>
    <row r="113" s="1" customFormat="1" ht="15" customHeight="1">
      <c r="B113" s="313"/>
      <c r="C113" s="288" t="s">
        <v>56</v>
      </c>
      <c r="D113" s="288"/>
      <c r="E113" s="288"/>
      <c r="F113" s="311" t="s">
        <v>1017</v>
      </c>
      <c r="G113" s="288"/>
      <c r="H113" s="288" t="s">
        <v>1058</v>
      </c>
      <c r="I113" s="288" t="s">
        <v>1019</v>
      </c>
      <c r="J113" s="288">
        <v>20</v>
      </c>
      <c r="K113" s="302"/>
    </row>
    <row r="114" s="1" customFormat="1" ht="15" customHeight="1">
      <c r="B114" s="313"/>
      <c r="C114" s="288" t="s">
        <v>1059</v>
      </c>
      <c r="D114" s="288"/>
      <c r="E114" s="288"/>
      <c r="F114" s="311" t="s">
        <v>1017</v>
      </c>
      <c r="G114" s="288"/>
      <c r="H114" s="288" t="s">
        <v>1060</v>
      </c>
      <c r="I114" s="288" t="s">
        <v>1019</v>
      </c>
      <c r="J114" s="288">
        <v>120</v>
      </c>
      <c r="K114" s="302"/>
    </row>
    <row r="115" s="1" customFormat="1" ht="15" customHeight="1">
      <c r="B115" s="313"/>
      <c r="C115" s="288" t="s">
        <v>41</v>
      </c>
      <c r="D115" s="288"/>
      <c r="E115" s="288"/>
      <c r="F115" s="311" t="s">
        <v>1017</v>
      </c>
      <c r="G115" s="288"/>
      <c r="H115" s="288" t="s">
        <v>1061</v>
      </c>
      <c r="I115" s="288" t="s">
        <v>1052</v>
      </c>
      <c r="J115" s="288"/>
      <c r="K115" s="302"/>
    </row>
    <row r="116" s="1" customFormat="1" ht="15" customHeight="1">
      <c r="B116" s="313"/>
      <c r="C116" s="288" t="s">
        <v>51</v>
      </c>
      <c r="D116" s="288"/>
      <c r="E116" s="288"/>
      <c r="F116" s="311" t="s">
        <v>1017</v>
      </c>
      <c r="G116" s="288"/>
      <c r="H116" s="288" t="s">
        <v>1062</v>
      </c>
      <c r="I116" s="288" t="s">
        <v>1052</v>
      </c>
      <c r="J116" s="288"/>
      <c r="K116" s="302"/>
    </row>
    <row r="117" s="1" customFormat="1" ht="15" customHeight="1">
      <c r="B117" s="313"/>
      <c r="C117" s="288" t="s">
        <v>60</v>
      </c>
      <c r="D117" s="288"/>
      <c r="E117" s="288"/>
      <c r="F117" s="311" t="s">
        <v>1017</v>
      </c>
      <c r="G117" s="288"/>
      <c r="H117" s="288" t="s">
        <v>1063</v>
      </c>
      <c r="I117" s="288" t="s">
        <v>1064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1065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1011</v>
      </c>
      <c r="D123" s="303"/>
      <c r="E123" s="303"/>
      <c r="F123" s="303" t="s">
        <v>1012</v>
      </c>
      <c r="G123" s="304"/>
      <c r="H123" s="303" t="s">
        <v>57</v>
      </c>
      <c r="I123" s="303" t="s">
        <v>60</v>
      </c>
      <c r="J123" s="303" t="s">
        <v>1013</v>
      </c>
      <c r="K123" s="332"/>
    </row>
    <row r="124" s="1" customFormat="1" ht="17.25" customHeight="1">
      <c r="B124" s="331"/>
      <c r="C124" s="305" t="s">
        <v>1014</v>
      </c>
      <c r="D124" s="305"/>
      <c r="E124" s="305"/>
      <c r="F124" s="306" t="s">
        <v>1015</v>
      </c>
      <c r="G124" s="307"/>
      <c r="H124" s="305"/>
      <c r="I124" s="305"/>
      <c r="J124" s="305" t="s">
        <v>1016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1020</v>
      </c>
      <c r="D126" s="310"/>
      <c r="E126" s="310"/>
      <c r="F126" s="311" t="s">
        <v>1017</v>
      </c>
      <c r="G126" s="288"/>
      <c r="H126" s="288" t="s">
        <v>1057</v>
      </c>
      <c r="I126" s="288" t="s">
        <v>1019</v>
      </c>
      <c r="J126" s="288">
        <v>120</v>
      </c>
      <c r="K126" s="336"/>
    </row>
    <row r="127" s="1" customFormat="1" ht="15" customHeight="1">
      <c r="B127" s="333"/>
      <c r="C127" s="288" t="s">
        <v>1066</v>
      </c>
      <c r="D127" s="288"/>
      <c r="E127" s="288"/>
      <c r="F127" s="311" t="s">
        <v>1017</v>
      </c>
      <c r="G127" s="288"/>
      <c r="H127" s="288" t="s">
        <v>1067</v>
      </c>
      <c r="I127" s="288" t="s">
        <v>1019</v>
      </c>
      <c r="J127" s="288" t="s">
        <v>1068</v>
      </c>
      <c r="K127" s="336"/>
    </row>
    <row r="128" s="1" customFormat="1" ht="15" customHeight="1">
      <c r="B128" s="333"/>
      <c r="C128" s="288" t="s">
        <v>965</v>
      </c>
      <c r="D128" s="288"/>
      <c r="E128" s="288"/>
      <c r="F128" s="311" t="s">
        <v>1017</v>
      </c>
      <c r="G128" s="288"/>
      <c r="H128" s="288" t="s">
        <v>1069</v>
      </c>
      <c r="I128" s="288" t="s">
        <v>1019</v>
      </c>
      <c r="J128" s="288" t="s">
        <v>1068</v>
      </c>
      <c r="K128" s="336"/>
    </row>
    <row r="129" s="1" customFormat="1" ht="15" customHeight="1">
      <c r="B129" s="333"/>
      <c r="C129" s="288" t="s">
        <v>1028</v>
      </c>
      <c r="D129" s="288"/>
      <c r="E129" s="288"/>
      <c r="F129" s="311" t="s">
        <v>1023</v>
      </c>
      <c r="G129" s="288"/>
      <c r="H129" s="288" t="s">
        <v>1029</v>
      </c>
      <c r="I129" s="288" t="s">
        <v>1019</v>
      </c>
      <c r="J129" s="288">
        <v>15</v>
      </c>
      <c r="K129" s="336"/>
    </row>
    <row r="130" s="1" customFormat="1" ht="15" customHeight="1">
      <c r="B130" s="333"/>
      <c r="C130" s="314" t="s">
        <v>1030</v>
      </c>
      <c r="D130" s="314"/>
      <c r="E130" s="314"/>
      <c r="F130" s="315" t="s">
        <v>1023</v>
      </c>
      <c r="G130" s="314"/>
      <c r="H130" s="314" t="s">
        <v>1031</v>
      </c>
      <c r="I130" s="314" t="s">
        <v>1019</v>
      </c>
      <c r="J130" s="314">
        <v>15</v>
      </c>
      <c r="K130" s="336"/>
    </row>
    <row r="131" s="1" customFormat="1" ht="15" customHeight="1">
      <c r="B131" s="333"/>
      <c r="C131" s="314" t="s">
        <v>1032</v>
      </c>
      <c r="D131" s="314"/>
      <c r="E131" s="314"/>
      <c r="F131" s="315" t="s">
        <v>1023</v>
      </c>
      <c r="G131" s="314"/>
      <c r="H131" s="314" t="s">
        <v>1033</v>
      </c>
      <c r="I131" s="314" t="s">
        <v>1019</v>
      </c>
      <c r="J131" s="314">
        <v>20</v>
      </c>
      <c r="K131" s="336"/>
    </row>
    <row r="132" s="1" customFormat="1" ht="15" customHeight="1">
      <c r="B132" s="333"/>
      <c r="C132" s="314" t="s">
        <v>1034</v>
      </c>
      <c r="D132" s="314"/>
      <c r="E132" s="314"/>
      <c r="F132" s="315" t="s">
        <v>1023</v>
      </c>
      <c r="G132" s="314"/>
      <c r="H132" s="314" t="s">
        <v>1035</v>
      </c>
      <c r="I132" s="314" t="s">
        <v>1019</v>
      </c>
      <c r="J132" s="314">
        <v>20</v>
      </c>
      <c r="K132" s="336"/>
    </row>
    <row r="133" s="1" customFormat="1" ht="15" customHeight="1">
      <c r="B133" s="333"/>
      <c r="C133" s="288" t="s">
        <v>1022</v>
      </c>
      <c r="D133" s="288"/>
      <c r="E133" s="288"/>
      <c r="F133" s="311" t="s">
        <v>1023</v>
      </c>
      <c r="G133" s="288"/>
      <c r="H133" s="288" t="s">
        <v>1057</v>
      </c>
      <c r="I133" s="288" t="s">
        <v>1019</v>
      </c>
      <c r="J133" s="288">
        <v>50</v>
      </c>
      <c r="K133" s="336"/>
    </row>
    <row r="134" s="1" customFormat="1" ht="15" customHeight="1">
      <c r="B134" s="333"/>
      <c r="C134" s="288" t="s">
        <v>1036</v>
      </c>
      <c r="D134" s="288"/>
      <c r="E134" s="288"/>
      <c r="F134" s="311" t="s">
        <v>1023</v>
      </c>
      <c r="G134" s="288"/>
      <c r="H134" s="288" t="s">
        <v>1057</v>
      </c>
      <c r="I134" s="288" t="s">
        <v>1019</v>
      </c>
      <c r="J134" s="288">
        <v>50</v>
      </c>
      <c r="K134" s="336"/>
    </row>
    <row r="135" s="1" customFormat="1" ht="15" customHeight="1">
      <c r="B135" s="333"/>
      <c r="C135" s="288" t="s">
        <v>1042</v>
      </c>
      <c r="D135" s="288"/>
      <c r="E135" s="288"/>
      <c r="F135" s="311" t="s">
        <v>1023</v>
      </c>
      <c r="G135" s="288"/>
      <c r="H135" s="288" t="s">
        <v>1057</v>
      </c>
      <c r="I135" s="288" t="s">
        <v>1019</v>
      </c>
      <c r="J135" s="288">
        <v>50</v>
      </c>
      <c r="K135" s="336"/>
    </row>
    <row r="136" s="1" customFormat="1" ht="15" customHeight="1">
      <c r="B136" s="333"/>
      <c r="C136" s="288" t="s">
        <v>1044</v>
      </c>
      <c r="D136" s="288"/>
      <c r="E136" s="288"/>
      <c r="F136" s="311" t="s">
        <v>1023</v>
      </c>
      <c r="G136" s="288"/>
      <c r="H136" s="288" t="s">
        <v>1057</v>
      </c>
      <c r="I136" s="288" t="s">
        <v>1019</v>
      </c>
      <c r="J136" s="288">
        <v>50</v>
      </c>
      <c r="K136" s="336"/>
    </row>
    <row r="137" s="1" customFormat="1" ht="15" customHeight="1">
      <c r="B137" s="333"/>
      <c r="C137" s="288" t="s">
        <v>1045</v>
      </c>
      <c r="D137" s="288"/>
      <c r="E137" s="288"/>
      <c r="F137" s="311" t="s">
        <v>1023</v>
      </c>
      <c r="G137" s="288"/>
      <c r="H137" s="288" t="s">
        <v>1070</v>
      </c>
      <c r="I137" s="288" t="s">
        <v>1019</v>
      </c>
      <c r="J137" s="288">
        <v>255</v>
      </c>
      <c r="K137" s="336"/>
    </row>
    <row r="138" s="1" customFormat="1" ht="15" customHeight="1">
      <c r="B138" s="333"/>
      <c r="C138" s="288" t="s">
        <v>1047</v>
      </c>
      <c r="D138" s="288"/>
      <c r="E138" s="288"/>
      <c r="F138" s="311" t="s">
        <v>1017</v>
      </c>
      <c r="G138" s="288"/>
      <c r="H138" s="288" t="s">
        <v>1071</v>
      </c>
      <c r="I138" s="288" t="s">
        <v>1049</v>
      </c>
      <c r="J138" s="288"/>
      <c r="K138" s="336"/>
    </row>
    <row r="139" s="1" customFormat="1" ht="15" customHeight="1">
      <c r="B139" s="333"/>
      <c r="C139" s="288" t="s">
        <v>1050</v>
      </c>
      <c r="D139" s="288"/>
      <c r="E139" s="288"/>
      <c r="F139" s="311" t="s">
        <v>1017</v>
      </c>
      <c r="G139" s="288"/>
      <c r="H139" s="288" t="s">
        <v>1072</v>
      </c>
      <c r="I139" s="288" t="s">
        <v>1052</v>
      </c>
      <c r="J139" s="288"/>
      <c r="K139" s="336"/>
    </row>
    <row r="140" s="1" customFormat="1" ht="15" customHeight="1">
      <c r="B140" s="333"/>
      <c r="C140" s="288" t="s">
        <v>1053</v>
      </c>
      <c r="D140" s="288"/>
      <c r="E140" s="288"/>
      <c r="F140" s="311" t="s">
        <v>1017</v>
      </c>
      <c r="G140" s="288"/>
      <c r="H140" s="288" t="s">
        <v>1053</v>
      </c>
      <c r="I140" s="288" t="s">
        <v>1052</v>
      </c>
      <c r="J140" s="288"/>
      <c r="K140" s="336"/>
    </row>
    <row r="141" s="1" customFormat="1" ht="15" customHeight="1">
      <c r="B141" s="333"/>
      <c r="C141" s="288" t="s">
        <v>41</v>
      </c>
      <c r="D141" s="288"/>
      <c r="E141" s="288"/>
      <c r="F141" s="311" t="s">
        <v>1017</v>
      </c>
      <c r="G141" s="288"/>
      <c r="H141" s="288" t="s">
        <v>1073</v>
      </c>
      <c r="I141" s="288" t="s">
        <v>1052</v>
      </c>
      <c r="J141" s="288"/>
      <c r="K141" s="336"/>
    </row>
    <row r="142" s="1" customFormat="1" ht="15" customHeight="1">
      <c r="B142" s="333"/>
      <c r="C142" s="288" t="s">
        <v>1074</v>
      </c>
      <c r="D142" s="288"/>
      <c r="E142" s="288"/>
      <c r="F142" s="311" t="s">
        <v>1017</v>
      </c>
      <c r="G142" s="288"/>
      <c r="H142" s="288" t="s">
        <v>1075</v>
      </c>
      <c r="I142" s="288" t="s">
        <v>1052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1076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1011</v>
      </c>
      <c r="D148" s="303"/>
      <c r="E148" s="303"/>
      <c r="F148" s="303" t="s">
        <v>1012</v>
      </c>
      <c r="G148" s="304"/>
      <c r="H148" s="303" t="s">
        <v>57</v>
      </c>
      <c r="I148" s="303" t="s">
        <v>60</v>
      </c>
      <c r="J148" s="303" t="s">
        <v>1013</v>
      </c>
      <c r="K148" s="302"/>
    </row>
    <row r="149" s="1" customFormat="1" ht="17.25" customHeight="1">
      <c r="B149" s="300"/>
      <c r="C149" s="305" t="s">
        <v>1014</v>
      </c>
      <c r="D149" s="305"/>
      <c r="E149" s="305"/>
      <c r="F149" s="306" t="s">
        <v>1015</v>
      </c>
      <c r="G149" s="307"/>
      <c r="H149" s="305"/>
      <c r="I149" s="305"/>
      <c r="J149" s="305" t="s">
        <v>1016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1020</v>
      </c>
      <c r="D151" s="288"/>
      <c r="E151" s="288"/>
      <c r="F151" s="341" t="s">
        <v>1017</v>
      </c>
      <c r="G151" s="288"/>
      <c r="H151" s="340" t="s">
        <v>1057</v>
      </c>
      <c r="I151" s="340" t="s">
        <v>1019</v>
      </c>
      <c r="J151" s="340">
        <v>120</v>
      </c>
      <c r="K151" s="336"/>
    </row>
    <row r="152" s="1" customFormat="1" ht="15" customHeight="1">
      <c r="B152" s="313"/>
      <c r="C152" s="340" t="s">
        <v>1066</v>
      </c>
      <c r="D152" s="288"/>
      <c r="E152" s="288"/>
      <c r="F152" s="341" t="s">
        <v>1017</v>
      </c>
      <c r="G152" s="288"/>
      <c r="H152" s="340" t="s">
        <v>1077</v>
      </c>
      <c r="I152" s="340" t="s">
        <v>1019</v>
      </c>
      <c r="J152" s="340" t="s">
        <v>1068</v>
      </c>
      <c r="K152" s="336"/>
    </row>
    <row r="153" s="1" customFormat="1" ht="15" customHeight="1">
      <c r="B153" s="313"/>
      <c r="C153" s="340" t="s">
        <v>965</v>
      </c>
      <c r="D153" s="288"/>
      <c r="E153" s="288"/>
      <c r="F153" s="341" t="s">
        <v>1017</v>
      </c>
      <c r="G153" s="288"/>
      <c r="H153" s="340" t="s">
        <v>1078</v>
      </c>
      <c r="I153" s="340" t="s">
        <v>1019</v>
      </c>
      <c r="J153" s="340" t="s">
        <v>1068</v>
      </c>
      <c r="K153" s="336"/>
    </row>
    <row r="154" s="1" customFormat="1" ht="15" customHeight="1">
      <c r="B154" s="313"/>
      <c r="C154" s="340" t="s">
        <v>1022</v>
      </c>
      <c r="D154" s="288"/>
      <c r="E154" s="288"/>
      <c r="F154" s="341" t="s">
        <v>1023</v>
      </c>
      <c r="G154" s="288"/>
      <c r="H154" s="340" t="s">
        <v>1057</v>
      </c>
      <c r="I154" s="340" t="s">
        <v>1019</v>
      </c>
      <c r="J154" s="340">
        <v>50</v>
      </c>
      <c r="K154" s="336"/>
    </row>
    <row r="155" s="1" customFormat="1" ht="15" customHeight="1">
      <c r="B155" s="313"/>
      <c r="C155" s="340" t="s">
        <v>1025</v>
      </c>
      <c r="D155" s="288"/>
      <c r="E155" s="288"/>
      <c r="F155" s="341" t="s">
        <v>1017</v>
      </c>
      <c r="G155" s="288"/>
      <c r="H155" s="340" t="s">
        <v>1057</v>
      </c>
      <c r="I155" s="340" t="s">
        <v>1027</v>
      </c>
      <c r="J155" s="340"/>
      <c r="K155" s="336"/>
    </row>
    <row r="156" s="1" customFormat="1" ht="15" customHeight="1">
      <c r="B156" s="313"/>
      <c r="C156" s="340" t="s">
        <v>1036</v>
      </c>
      <c r="D156" s="288"/>
      <c r="E156" s="288"/>
      <c r="F156" s="341" t="s">
        <v>1023</v>
      </c>
      <c r="G156" s="288"/>
      <c r="H156" s="340" t="s">
        <v>1057</v>
      </c>
      <c r="I156" s="340" t="s">
        <v>1019</v>
      </c>
      <c r="J156" s="340">
        <v>50</v>
      </c>
      <c r="K156" s="336"/>
    </row>
    <row r="157" s="1" customFormat="1" ht="15" customHeight="1">
      <c r="B157" s="313"/>
      <c r="C157" s="340" t="s">
        <v>1044</v>
      </c>
      <c r="D157" s="288"/>
      <c r="E157" s="288"/>
      <c r="F157" s="341" t="s">
        <v>1023</v>
      </c>
      <c r="G157" s="288"/>
      <c r="H157" s="340" t="s">
        <v>1057</v>
      </c>
      <c r="I157" s="340" t="s">
        <v>1019</v>
      </c>
      <c r="J157" s="340">
        <v>50</v>
      </c>
      <c r="K157" s="336"/>
    </row>
    <row r="158" s="1" customFormat="1" ht="15" customHeight="1">
      <c r="B158" s="313"/>
      <c r="C158" s="340" t="s">
        <v>1042</v>
      </c>
      <c r="D158" s="288"/>
      <c r="E158" s="288"/>
      <c r="F158" s="341" t="s">
        <v>1023</v>
      </c>
      <c r="G158" s="288"/>
      <c r="H158" s="340" t="s">
        <v>1057</v>
      </c>
      <c r="I158" s="340" t="s">
        <v>1019</v>
      </c>
      <c r="J158" s="340">
        <v>50</v>
      </c>
      <c r="K158" s="336"/>
    </row>
    <row r="159" s="1" customFormat="1" ht="15" customHeight="1">
      <c r="B159" s="313"/>
      <c r="C159" s="340" t="s">
        <v>95</v>
      </c>
      <c r="D159" s="288"/>
      <c r="E159" s="288"/>
      <c r="F159" s="341" t="s">
        <v>1017</v>
      </c>
      <c r="G159" s="288"/>
      <c r="H159" s="340" t="s">
        <v>1079</v>
      </c>
      <c r="I159" s="340" t="s">
        <v>1019</v>
      </c>
      <c r="J159" s="340" t="s">
        <v>1080</v>
      </c>
      <c r="K159" s="336"/>
    </row>
    <row r="160" s="1" customFormat="1" ht="15" customHeight="1">
      <c r="B160" s="313"/>
      <c r="C160" s="340" t="s">
        <v>1081</v>
      </c>
      <c r="D160" s="288"/>
      <c r="E160" s="288"/>
      <c r="F160" s="341" t="s">
        <v>1017</v>
      </c>
      <c r="G160" s="288"/>
      <c r="H160" s="340" t="s">
        <v>1082</v>
      </c>
      <c r="I160" s="340" t="s">
        <v>1052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1083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1011</v>
      </c>
      <c r="D166" s="303"/>
      <c r="E166" s="303"/>
      <c r="F166" s="303" t="s">
        <v>1012</v>
      </c>
      <c r="G166" s="345"/>
      <c r="H166" s="346" t="s">
        <v>57</v>
      </c>
      <c r="I166" s="346" t="s">
        <v>60</v>
      </c>
      <c r="J166" s="303" t="s">
        <v>1013</v>
      </c>
      <c r="K166" s="280"/>
    </row>
    <row r="167" s="1" customFormat="1" ht="17.25" customHeight="1">
      <c r="B167" s="281"/>
      <c r="C167" s="305" t="s">
        <v>1014</v>
      </c>
      <c r="D167" s="305"/>
      <c r="E167" s="305"/>
      <c r="F167" s="306" t="s">
        <v>1015</v>
      </c>
      <c r="G167" s="347"/>
      <c r="H167" s="348"/>
      <c r="I167" s="348"/>
      <c r="J167" s="305" t="s">
        <v>1016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1020</v>
      </c>
      <c r="D169" s="288"/>
      <c r="E169" s="288"/>
      <c r="F169" s="311" t="s">
        <v>1017</v>
      </c>
      <c r="G169" s="288"/>
      <c r="H169" s="288" t="s">
        <v>1057</v>
      </c>
      <c r="I169" s="288" t="s">
        <v>1019</v>
      </c>
      <c r="J169" s="288">
        <v>120</v>
      </c>
      <c r="K169" s="336"/>
    </row>
    <row r="170" s="1" customFormat="1" ht="15" customHeight="1">
      <c r="B170" s="313"/>
      <c r="C170" s="288" t="s">
        <v>1066</v>
      </c>
      <c r="D170" s="288"/>
      <c r="E170" s="288"/>
      <c r="F170" s="311" t="s">
        <v>1017</v>
      </c>
      <c r="G170" s="288"/>
      <c r="H170" s="288" t="s">
        <v>1067</v>
      </c>
      <c r="I170" s="288" t="s">
        <v>1019</v>
      </c>
      <c r="J170" s="288" t="s">
        <v>1068</v>
      </c>
      <c r="K170" s="336"/>
    </row>
    <row r="171" s="1" customFormat="1" ht="15" customHeight="1">
      <c r="B171" s="313"/>
      <c r="C171" s="288" t="s">
        <v>965</v>
      </c>
      <c r="D171" s="288"/>
      <c r="E171" s="288"/>
      <c r="F171" s="311" t="s">
        <v>1017</v>
      </c>
      <c r="G171" s="288"/>
      <c r="H171" s="288" t="s">
        <v>1084</v>
      </c>
      <c r="I171" s="288" t="s">
        <v>1019</v>
      </c>
      <c r="J171" s="288" t="s">
        <v>1068</v>
      </c>
      <c r="K171" s="336"/>
    </row>
    <row r="172" s="1" customFormat="1" ht="15" customHeight="1">
      <c r="B172" s="313"/>
      <c r="C172" s="288" t="s">
        <v>1022</v>
      </c>
      <c r="D172" s="288"/>
      <c r="E172" s="288"/>
      <c r="F172" s="311" t="s">
        <v>1023</v>
      </c>
      <c r="G172" s="288"/>
      <c r="H172" s="288" t="s">
        <v>1084</v>
      </c>
      <c r="I172" s="288" t="s">
        <v>1019</v>
      </c>
      <c r="J172" s="288">
        <v>50</v>
      </c>
      <c r="K172" s="336"/>
    </row>
    <row r="173" s="1" customFormat="1" ht="15" customHeight="1">
      <c r="B173" s="313"/>
      <c r="C173" s="288" t="s">
        <v>1025</v>
      </c>
      <c r="D173" s="288"/>
      <c r="E173" s="288"/>
      <c r="F173" s="311" t="s">
        <v>1017</v>
      </c>
      <c r="G173" s="288"/>
      <c r="H173" s="288" t="s">
        <v>1084</v>
      </c>
      <c r="I173" s="288" t="s">
        <v>1027</v>
      </c>
      <c r="J173" s="288"/>
      <c r="K173" s="336"/>
    </row>
    <row r="174" s="1" customFormat="1" ht="15" customHeight="1">
      <c r="B174" s="313"/>
      <c r="C174" s="288" t="s">
        <v>1036</v>
      </c>
      <c r="D174" s="288"/>
      <c r="E174" s="288"/>
      <c r="F174" s="311" t="s">
        <v>1023</v>
      </c>
      <c r="G174" s="288"/>
      <c r="H174" s="288" t="s">
        <v>1084</v>
      </c>
      <c r="I174" s="288" t="s">
        <v>1019</v>
      </c>
      <c r="J174" s="288">
        <v>50</v>
      </c>
      <c r="K174" s="336"/>
    </row>
    <row r="175" s="1" customFormat="1" ht="15" customHeight="1">
      <c r="B175" s="313"/>
      <c r="C175" s="288" t="s">
        <v>1044</v>
      </c>
      <c r="D175" s="288"/>
      <c r="E175" s="288"/>
      <c r="F175" s="311" t="s">
        <v>1023</v>
      </c>
      <c r="G175" s="288"/>
      <c r="H175" s="288" t="s">
        <v>1084</v>
      </c>
      <c r="I175" s="288" t="s">
        <v>1019</v>
      </c>
      <c r="J175" s="288">
        <v>50</v>
      </c>
      <c r="K175" s="336"/>
    </row>
    <row r="176" s="1" customFormat="1" ht="15" customHeight="1">
      <c r="B176" s="313"/>
      <c r="C176" s="288" t="s">
        <v>1042</v>
      </c>
      <c r="D176" s="288"/>
      <c r="E176" s="288"/>
      <c r="F176" s="311" t="s">
        <v>1023</v>
      </c>
      <c r="G176" s="288"/>
      <c r="H176" s="288" t="s">
        <v>1084</v>
      </c>
      <c r="I176" s="288" t="s">
        <v>1019</v>
      </c>
      <c r="J176" s="288">
        <v>50</v>
      </c>
      <c r="K176" s="336"/>
    </row>
    <row r="177" s="1" customFormat="1" ht="15" customHeight="1">
      <c r="B177" s="313"/>
      <c r="C177" s="288" t="s">
        <v>113</v>
      </c>
      <c r="D177" s="288"/>
      <c r="E177" s="288"/>
      <c r="F177" s="311" t="s">
        <v>1017</v>
      </c>
      <c r="G177" s="288"/>
      <c r="H177" s="288" t="s">
        <v>1085</v>
      </c>
      <c r="I177" s="288" t="s">
        <v>1086</v>
      </c>
      <c r="J177" s="288"/>
      <c r="K177" s="336"/>
    </row>
    <row r="178" s="1" customFormat="1" ht="15" customHeight="1">
      <c r="B178" s="313"/>
      <c r="C178" s="288" t="s">
        <v>60</v>
      </c>
      <c r="D178" s="288"/>
      <c r="E178" s="288"/>
      <c r="F178" s="311" t="s">
        <v>1017</v>
      </c>
      <c r="G178" s="288"/>
      <c r="H178" s="288" t="s">
        <v>1087</v>
      </c>
      <c r="I178" s="288" t="s">
        <v>1088</v>
      </c>
      <c r="J178" s="288">
        <v>1</v>
      </c>
      <c r="K178" s="336"/>
    </row>
    <row r="179" s="1" customFormat="1" ht="15" customHeight="1">
      <c r="B179" s="313"/>
      <c r="C179" s="288" t="s">
        <v>56</v>
      </c>
      <c r="D179" s="288"/>
      <c r="E179" s="288"/>
      <c r="F179" s="311" t="s">
        <v>1017</v>
      </c>
      <c r="G179" s="288"/>
      <c r="H179" s="288" t="s">
        <v>1089</v>
      </c>
      <c r="I179" s="288" t="s">
        <v>1019</v>
      </c>
      <c r="J179" s="288">
        <v>20</v>
      </c>
      <c r="K179" s="336"/>
    </row>
    <row r="180" s="1" customFormat="1" ht="15" customHeight="1">
      <c r="B180" s="313"/>
      <c r="C180" s="288" t="s">
        <v>57</v>
      </c>
      <c r="D180" s="288"/>
      <c r="E180" s="288"/>
      <c r="F180" s="311" t="s">
        <v>1017</v>
      </c>
      <c r="G180" s="288"/>
      <c r="H180" s="288" t="s">
        <v>1090</v>
      </c>
      <c r="I180" s="288" t="s">
        <v>1019</v>
      </c>
      <c r="J180" s="288">
        <v>255</v>
      </c>
      <c r="K180" s="336"/>
    </row>
    <row r="181" s="1" customFormat="1" ht="15" customHeight="1">
      <c r="B181" s="313"/>
      <c r="C181" s="288" t="s">
        <v>114</v>
      </c>
      <c r="D181" s="288"/>
      <c r="E181" s="288"/>
      <c r="F181" s="311" t="s">
        <v>1017</v>
      </c>
      <c r="G181" s="288"/>
      <c r="H181" s="288" t="s">
        <v>981</v>
      </c>
      <c r="I181" s="288" t="s">
        <v>1019</v>
      </c>
      <c r="J181" s="288">
        <v>10</v>
      </c>
      <c r="K181" s="336"/>
    </row>
    <row r="182" s="1" customFormat="1" ht="15" customHeight="1">
      <c r="B182" s="313"/>
      <c r="C182" s="288" t="s">
        <v>115</v>
      </c>
      <c r="D182" s="288"/>
      <c r="E182" s="288"/>
      <c r="F182" s="311" t="s">
        <v>1017</v>
      </c>
      <c r="G182" s="288"/>
      <c r="H182" s="288" t="s">
        <v>1091</v>
      </c>
      <c r="I182" s="288" t="s">
        <v>1052</v>
      </c>
      <c r="J182" s="288"/>
      <c r="K182" s="336"/>
    </row>
    <row r="183" s="1" customFormat="1" ht="15" customHeight="1">
      <c r="B183" s="313"/>
      <c r="C183" s="288" t="s">
        <v>1092</v>
      </c>
      <c r="D183" s="288"/>
      <c r="E183" s="288"/>
      <c r="F183" s="311" t="s">
        <v>1017</v>
      </c>
      <c r="G183" s="288"/>
      <c r="H183" s="288" t="s">
        <v>1093</v>
      </c>
      <c r="I183" s="288" t="s">
        <v>1052</v>
      </c>
      <c r="J183" s="288"/>
      <c r="K183" s="336"/>
    </row>
    <row r="184" s="1" customFormat="1" ht="15" customHeight="1">
      <c r="B184" s="313"/>
      <c r="C184" s="288" t="s">
        <v>1081</v>
      </c>
      <c r="D184" s="288"/>
      <c r="E184" s="288"/>
      <c r="F184" s="311" t="s">
        <v>1017</v>
      </c>
      <c r="G184" s="288"/>
      <c r="H184" s="288" t="s">
        <v>1094</v>
      </c>
      <c r="I184" s="288" t="s">
        <v>1052</v>
      </c>
      <c r="J184" s="288"/>
      <c r="K184" s="336"/>
    </row>
    <row r="185" s="1" customFormat="1" ht="15" customHeight="1">
      <c r="B185" s="313"/>
      <c r="C185" s="288" t="s">
        <v>117</v>
      </c>
      <c r="D185" s="288"/>
      <c r="E185" s="288"/>
      <c r="F185" s="311" t="s">
        <v>1023</v>
      </c>
      <c r="G185" s="288"/>
      <c r="H185" s="288" t="s">
        <v>1095</v>
      </c>
      <c r="I185" s="288" t="s">
        <v>1019</v>
      </c>
      <c r="J185" s="288">
        <v>50</v>
      </c>
      <c r="K185" s="336"/>
    </row>
    <row r="186" s="1" customFormat="1" ht="15" customHeight="1">
      <c r="B186" s="313"/>
      <c r="C186" s="288" t="s">
        <v>1096</v>
      </c>
      <c r="D186" s="288"/>
      <c r="E186" s="288"/>
      <c r="F186" s="311" t="s">
        <v>1023</v>
      </c>
      <c r="G186" s="288"/>
      <c r="H186" s="288" t="s">
        <v>1097</v>
      </c>
      <c r="I186" s="288" t="s">
        <v>1098</v>
      </c>
      <c r="J186" s="288"/>
      <c r="K186" s="336"/>
    </row>
    <row r="187" s="1" customFormat="1" ht="15" customHeight="1">
      <c r="B187" s="313"/>
      <c r="C187" s="288" t="s">
        <v>1099</v>
      </c>
      <c r="D187" s="288"/>
      <c r="E187" s="288"/>
      <c r="F187" s="311" t="s">
        <v>1023</v>
      </c>
      <c r="G187" s="288"/>
      <c r="H187" s="288" t="s">
        <v>1100</v>
      </c>
      <c r="I187" s="288" t="s">
        <v>1098</v>
      </c>
      <c r="J187" s="288"/>
      <c r="K187" s="336"/>
    </row>
    <row r="188" s="1" customFormat="1" ht="15" customHeight="1">
      <c r="B188" s="313"/>
      <c r="C188" s="288" t="s">
        <v>1101</v>
      </c>
      <c r="D188" s="288"/>
      <c r="E188" s="288"/>
      <c r="F188" s="311" t="s">
        <v>1023</v>
      </c>
      <c r="G188" s="288"/>
      <c r="H188" s="288" t="s">
        <v>1102</v>
      </c>
      <c r="I188" s="288" t="s">
        <v>1098</v>
      </c>
      <c r="J188" s="288"/>
      <c r="K188" s="336"/>
    </row>
    <row r="189" s="1" customFormat="1" ht="15" customHeight="1">
      <c r="B189" s="313"/>
      <c r="C189" s="349" t="s">
        <v>1103</v>
      </c>
      <c r="D189" s="288"/>
      <c r="E189" s="288"/>
      <c r="F189" s="311" t="s">
        <v>1023</v>
      </c>
      <c r="G189" s="288"/>
      <c r="H189" s="288" t="s">
        <v>1104</v>
      </c>
      <c r="I189" s="288" t="s">
        <v>1105</v>
      </c>
      <c r="J189" s="350" t="s">
        <v>1106</v>
      </c>
      <c r="K189" s="336"/>
    </row>
    <row r="190" s="17" customFormat="1" ht="15" customHeight="1">
      <c r="B190" s="351"/>
      <c r="C190" s="352" t="s">
        <v>1107</v>
      </c>
      <c r="D190" s="353"/>
      <c r="E190" s="353"/>
      <c r="F190" s="354" t="s">
        <v>1023</v>
      </c>
      <c r="G190" s="353"/>
      <c r="H190" s="353" t="s">
        <v>1108</v>
      </c>
      <c r="I190" s="353" t="s">
        <v>1105</v>
      </c>
      <c r="J190" s="355" t="s">
        <v>1106</v>
      </c>
      <c r="K190" s="356"/>
    </row>
    <row r="191" s="1" customFormat="1" ht="15" customHeight="1">
      <c r="B191" s="313"/>
      <c r="C191" s="349" t="s">
        <v>45</v>
      </c>
      <c r="D191" s="288"/>
      <c r="E191" s="288"/>
      <c r="F191" s="311" t="s">
        <v>1017</v>
      </c>
      <c r="G191" s="288"/>
      <c r="H191" s="285" t="s">
        <v>1109</v>
      </c>
      <c r="I191" s="288" t="s">
        <v>1110</v>
      </c>
      <c r="J191" s="288"/>
      <c r="K191" s="336"/>
    </row>
    <row r="192" s="1" customFormat="1" ht="15" customHeight="1">
      <c r="B192" s="313"/>
      <c r="C192" s="349" t="s">
        <v>1111</v>
      </c>
      <c r="D192" s="288"/>
      <c r="E192" s="288"/>
      <c r="F192" s="311" t="s">
        <v>1017</v>
      </c>
      <c r="G192" s="288"/>
      <c r="H192" s="288" t="s">
        <v>1112</v>
      </c>
      <c r="I192" s="288" t="s">
        <v>1052</v>
      </c>
      <c r="J192" s="288"/>
      <c r="K192" s="336"/>
    </row>
    <row r="193" s="1" customFormat="1" ht="15" customHeight="1">
      <c r="B193" s="313"/>
      <c r="C193" s="349" t="s">
        <v>1113</v>
      </c>
      <c r="D193" s="288"/>
      <c r="E193" s="288"/>
      <c r="F193" s="311" t="s">
        <v>1017</v>
      </c>
      <c r="G193" s="288"/>
      <c r="H193" s="288" t="s">
        <v>1114</v>
      </c>
      <c r="I193" s="288" t="s">
        <v>1052</v>
      </c>
      <c r="J193" s="288"/>
      <c r="K193" s="336"/>
    </row>
    <row r="194" s="1" customFormat="1" ht="15" customHeight="1">
      <c r="B194" s="313"/>
      <c r="C194" s="349" t="s">
        <v>1115</v>
      </c>
      <c r="D194" s="288"/>
      <c r="E194" s="288"/>
      <c r="F194" s="311" t="s">
        <v>1023</v>
      </c>
      <c r="G194" s="288"/>
      <c r="H194" s="288" t="s">
        <v>1116</v>
      </c>
      <c r="I194" s="288" t="s">
        <v>1052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1117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1118</v>
      </c>
      <c r="D201" s="358"/>
      <c r="E201" s="358"/>
      <c r="F201" s="358" t="s">
        <v>1119</v>
      </c>
      <c r="G201" s="359"/>
      <c r="H201" s="358" t="s">
        <v>1120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1110</v>
      </c>
      <c r="D203" s="288"/>
      <c r="E203" s="288"/>
      <c r="F203" s="311" t="s">
        <v>46</v>
      </c>
      <c r="G203" s="288"/>
      <c r="H203" s="288" t="s">
        <v>1121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47</v>
      </c>
      <c r="G204" s="288"/>
      <c r="H204" s="288" t="s">
        <v>1122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50</v>
      </c>
      <c r="G205" s="288"/>
      <c r="H205" s="288" t="s">
        <v>1123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48</v>
      </c>
      <c r="G206" s="288"/>
      <c r="H206" s="288" t="s">
        <v>1124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49</v>
      </c>
      <c r="G207" s="288"/>
      <c r="H207" s="288" t="s">
        <v>1125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1064</v>
      </c>
      <c r="D209" s="288"/>
      <c r="E209" s="288"/>
      <c r="F209" s="311" t="s">
        <v>81</v>
      </c>
      <c r="G209" s="288"/>
      <c r="H209" s="288" t="s">
        <v>1126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959</v>
      </c>
      <c r="G210" s="288"/>
      <c r="H210" s="288" t="s">
        <v>960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957</v>
      </c>
      <c r="G211" s="288"/>
      <c r="H211" s="288" t="s">
        <v>1127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961</v>
      </c>
      <c r="G212" s="349"/>
      <c r="H212" s="340" t="s">
        <v>962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963</v>
      </c>
      <c r="G213" s="349"/>
      <c r="H213" s="340" t="s">
        <v>86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1088</v>
      </c>
      <c r="D215" s="288"/>
      <c r="E215" s="288"/>
      <c r="F215" s="311">
        <v>1</v>
      </c>
      <c r="G215" s="349"/>
      <c r="H215" s="340" t="s">
        <v>1128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1129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1130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1131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Habelová Markéta</dc:creator>
  <cp:lastModifiedBy>Habelová Markéta</cp:lastModifiedBy>
  <dcterms:created xsi:type="dcterms:W3CDTF">2025-05-27T19:01:47Z</dcterms:created>
  <dcterms:modified xsi:type="dcterms:W3CDTF">2025-05-27T19:01:53Z</dcterms:modified>
</cp:coreProperties>
</file>